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tham/Dropbox (Elemental Solutions)/"/>
    </mc:Choice>
  </mc:AlternateContent>
  <xr:revisionPtr revIDLastSave="0" documentId="13_ncr:1_{4CE623B8-05AC-8E42-B1D6-BBB2EF940A6E}" xr6:coauthVersionLast="47" xr6:coauthVersionMax="47" xr10:uidLastSave="{00000000-0000-0000-0000-000000000000}"/>
  <bookViews>
    <workbookView xWindow="0" yWindow="820" windowWidth="28800" windowHeight="7580" activeTab="1" xr2:uid="{639680E2-A0BF-894E-A442-C9946198E27F}"/>
  </bookViews>
  <sheets>
    <sheet name="NZ CLIENT STATS" sheetId="1" r:id="rId1"/>
    <sheet name="Division Blogs" sheetId="2" r:id="rId2"/>
    <sheet name="NZ PROSPECTS STATS" sheetId="5" r:id="rId3"/>
    <sheet name="Prospect Links" sheetId="6" r:id="rId4"/>
    <sheet name="2024 NZ CALENDAR" sheetId="8" r:id="rId5"/>
    <sheet name="NZ Divs" sheetId="7" r:id="rId6"/>
  </sheets>
  <definedNames>
    <definedName name="_xlnm._FilterDatabase" localSheetId="1" hidden="1">'Division Blogs'!$A$1:$D$97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1" l="1"/>
  <c r="I38" i="1"/>
  <c r="D38" i="1"/>
  <c r="I37" i="1"/>
  <c r="K12" i="5" l="1"/>
  <c r="I12" i="5"/>
  <c r="D12" i="5"/>
  <c r="K37" i="1"/>
  <c r="D37" i="1"/>
  <c r="H36" i="1"/>
  <c r="I36" i="1" s="1"/>
  <c r="K36" i="1"/>
  <c r="D36" i="1"/>
  <c r="K35" i="1"/>
  <c r="H35" i="1"/>
  <c r="I35" i="1" s="1"/>
  <c r="D35" i="1"/>
  <c r="K11" i="5"/>
  <c r="I11" i="5"/>
  <c r="D11" i="5"/>
  <c r="O34" i="1"/>
  <c r="K34" i="1"/>
  <c r="I34" i="1"/>
  <c r="D34" i="1"/>
  <c r="K33" i="1"/>
  <c r="I33" i="1"/>
  <c r="D33" i="1"/>
  <c r="K10" i="5"/>
  <c r="M10" i="5"/>
  <c r="I10" i="5"/>
  <c r="D10" i="5"/>
  <c r="K32" i="1"/>
  <c r="I32" i="1"/>
  <c r="D32" i="1"/>
  <c r="K31" i="1"/>
  <c r="I31" i="1"/>
  <c r="D31" i="1"/>
  <c r="K30" i="1"/>
  <c r="I30" i="1"/>
  <c r="D30" i="1"/>
  <c r="I9" i="5"/>
  <c r="D9" i="5"/>
  <c r="I29" i="1"/>
  <c r="K29" i="1"/>
  <c r="D29" i="1"/>
  <c r="K28" i="1"/>
  <c r="I28" i="1"/>
  <c r="D28" i="1"/>
  <c r="K27" i="1"/>
  <c r="I27" i="1"/>
  <c r="D27" i="1"/>
  <c r="K26" i="1"/>
  <c r="I26" i="1"/>
  <c r="D26" i="1"/>
  <c r="I8" i="5"/>
  <c r="D8" i="5"/>
  <c r="I25" i="1"/>
  <c r="K25" i="1"/>
  <c r="D25" i="1"/>
  <c r="K24" i="1"/>
  <c r="I24" i="1"/>
  <c r="D24" i="1"/>
  <c r="I23" i="1" l="1"/>
  <c r="K23" i="1"/>
  <c r="D23" i="1"/>
  <c r="D7" i="5"/>
  <c r="K22" i="1"/>
  <c r="I22" i="1"/>
  <c r="H22" i="1"/>
  <c r="D22" i="1"/>
  <c r="K21" i="1"/>
  <c r="I21" i="1"/>
  <c r="D21" i="1"/>
  <c r="K20" i="1"/>
  <c r="I20" i="1"/>
  <c r="D20" i="1"/>
  <c r="D6" i="5"/>
  <c r="K19" i="1" l="1"/>
  <c r="I19" i="1"/>
  <c r="D19" i="1"/>
  <c r="C62" i="2" l="1"/>
  <c r="K18" i="1"/>
  <c r="I18" i="1"/>
  <c r="D18" i="1"/>
  <c r="K17" i="1" l="1"/>
  <c r="I17" i="1"/>
  <c r="D17" i="1"/>
  <c r="I5" i="5" l="1"/>
  <c r="E5" i="5"/>
  <c r="D5" i="5" s="1"/>
  <c r="E20" i="8" l="1"/>
  <c r="A10" i="8"/>
  <c r="I33" i="7"/>
  <c r="D33" i="7"/>
  <c r="F32" i="7"/>
  <c r="E32" i="7"/>
  <c r="G32" i="7" s="1"/>
  <c r="H32" i="7" s="1"/>
  <c r="F30" i="7"/>
  <c r="E30" i="7"/>
  <c r="G30" i="7" s="1"/>
  <c r="H30" i="7" s="1"/>
  <c r="F22" i="7"/>
  <c r="E22" i="7"/>
  <c r="G22" i="7" s="1"/>
  <c r="H22" i="7" s="1"/>
  <c r="F21" i="7"/>
  <c r="E21" i="7"/>
  <c r="G21" i="7" s="1"/>
  <c r="H21" i="7" s="1"/>
  <c r="F13" i="7"/>
  <c r="E13" i="7"/>
  <c r="G13" i="7" s="1"/>
  <c r="H13" i="7" s="1"/>
  <c r="F11" i="7"/>
  <c r="E11" i="7"/>
  <c r="G11" i="7" s="1"/>
  <c r="H11" i="7" s="1"/>
  <c r="F9" i="7"/>
  <c r="E9" i="7"/>
  <c r="G9" i="7" s="1"/>
  <c r="H9" i="7" s="1"/>
  <c r="F8" i="7"/>
  <c r="E8" i="7"/>
  <c r="G8" i="7" s="1"/>
  <c r="H8" i="7" s="1"/>
  <c r="F6" i="7"/>
  <c r="E6" i="7"/>
  <c r="G6" i="7" s="1"/>
  <c r="H6" i="7" s="1"/>
  <c r="F5" i="7"/>
  <c r="E5" i="7"/>
  <c r="G5" i="7" s="1"/>
  <c r="H5" i="7" s="1"/>
  <c r="F4" i="7"/>
  <c r="E4" i="7"/>
  <c r="G4" i="7" s="1"/>
  <c r="H4" i="7" s="1"/>
  <c r="F3" i="7"/>
  <c r="E3" i="7"/>
  <c r="G3" i="7" s="1"/>
  <c r="H3" i="7" s="1"/>
  <c r="H33" i="7" l="1"/>
  <c r="K16" i="1"/>
  <c r="I16" i="1"/>
  <c r="D16" i="1"/>
  <c r="K15" i="1" l="1"/>
  <c r="I15" i="1"/>
  <c r="D15" i="1"/>
  <c r="D14" i="1" l="1"/>
  <c r="D13" i="1"/>
  <c r="K13" i="1"/>
  <c r="K14" i="1"/>
  <c r="I14" i="1"/>
  <c r="I13" i="1"/>
  <c r="D4" i="5" l="1"/>
  <c r="K12" i="1" l="1"/>
  <c r="I12" i="1"/>
  <c r="D12" i="1"/>
  <c r="D3" i="5" l="1"/>
  <c r="K11" i="1" l="1"/>
  <c r="I11" i="1"/>
  <c r="D11" i="1"/>
  <c r="K10" i="1" l="1"/>
  <c r="I10" i="1"/>
  <c r="D10" i="1"/>
  <c r="K9" i="1" l="1"/>
  <c r="I9" i="1"/>
  <c r="D9" i="1"/>
  <c r="K8" i="1" l="1"/>
  <c r="I8" i="1"/>
  <c r="D8" i="1"/>
  <c r="K7" i="1" l="1"/>
  <c r="I7" i="1"/>
  <c r="D7" i="1"/>
  <c r="D5" i="1" l="1"/>
  <c r="D6" i="1"/>
  <c r="D4" i="1" l="1"/>
  <c r="D3" i="1" l="1"/>
  <c r="K6" i="1" l="1"/>
  <c r="K5" i="1" l="1"/>
  <c r="K4" i="1"/>
  <c r="I4" i="1"/>
  <c r="I5" i="1"/>
  <c r="I6" i="1"/>
  <c r="K3" i="1" l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tc={21ABA8EC-89A1-0D48-8C6A-51CDAB952A3C}</author>
    <author>tc={EE99D14F-65EF-ED43-AB40-B558F7DB407A}</author>
    <author>tc={1C8A2860-BF82-E24F-B82E-8ED25AC12BC3}</author>
  </authors>
  <commentList>
    <comment ref="D2" authorId="0" shapeId="0" xr:uid="{21ABA8EC-89A1-0D48-8C6A-51CDAB952A3C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 of % clicks of total sent (AB campaign splits each report up)</t>
      </text>
    </comment>
    <comment ref="E2" authorId="1" shapeId="0" xr:uid="{EE99D14F-65EF-ED43-AB40-B558F7DB407A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recipients for campaign, not broken down into AB tests</t>
      </text>
    </comment>
    <comment ref="I2" authorId="2" shapeId="0" xr:uid="{1C8A2860-BF82-E24F-B82E-8ED25AC12BC3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% of actual/sent to in winning combo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tc={86EA634B-78D8-CB47-A520-D24C7D279DE7}</author>
    <author>tc={651B1026-E8AA-AE49-B8DC-4B05B92620AE}</author>
    <author>tc={DF1933B9-E801-5E46-9C8B-FEF8C1C544A4}</author>
    <author>tc={B4643C3E-1867-0148-8A9B-F92738A551D6}</author>
  </authors>
  <commentList>
    <comment ref="D2" authorId="0" shapeId="0" xr:uid="{86EA634B-78D8-CB47-A520-D24C7D279DE7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 of % clicks of total sent (AB campaign splits each report up)</t>
      </text>
    </comment>
    <comment ref="E2" authorId="1" shapeId="0" xr:uid="{651B1026-E8AA-AE49-B8DC-4B05B92620AE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recipients for campaign, not broken down into AB tests</t>
      </text>
    </comment>
    <comment ref="B5" authorId="2" shapeId="0" xr:uid="{DF1933B9-E801-5E46-9C8B-FEF8C1C544A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Open Rate for 2nd send (see total numbers comment) 39.3% (approx 113 Opens for 2nd campaign). Not included in the 33.3%
</t>
      </text>
    </comment>
    <comment ref="E5" authorId="3" shapeId="0" xr:uid="{B4643C3E-1867-0148-8A9B-F92738A551D6}">
      <text>
        <t>[Threaded comment]
Your version of Excel allows you to read this threaded comment; however, any edits to it will get removed if the file is opened in a newer version of Excel. Learn more: https://go.microsoft.com/fwlink/?linkid=870924
Comment:
    Two dispatches as new prospects data arrived late. So sent a copy campaign to the new leads (290).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tc={CA673798-AF83-7B43-9CEF-6A1FD116485E}</author>
    <author>tc={99F21CC1-A391-B846-8B70-4AD2CBD5DF61}</author>
    <author>tc={CF7CAA09-D39B-1F42-A328-4537A3300663}</author>
  </authors>
  <commentList>
    <comment ref="D8" authorId="0" shapeId="0" xr:uid="{CA673798-AF83-7B43-9CEF-6A1FD116485E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percentage only</t>
      </text>
    </comment>
    <comment ref="E8" authorId="1" shapeId="0" xr:uid="{99F21CC1-A391-B846-8B70-4AD2CBD5DF61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to allocate a minimum of one per calendar year and a maximum of 1 per campaign (12 per year)</t>
      </text>
    </comment>
    <comment ref="D11" authorId="2" shapeId="0" xr:uid="{CF7CAA09-D39B-1F42-A328-4537A3300663}">
      <text>
        <t>[Threaded comment]
Your version of Excel allows you to read this threaded comment; however, any edits to it will get removed if the file is opened in a newer version of Excel. Learn more: https://go.microsoft.com/fwlink/?linkid=870924
Comment:
    7 - Cleaning
0 - Car Detailing
0 - Carpet Cleaning</t>
      </text>
    </comment>
  </commentList>
</comments>
</file>

<file path=xl/sharedStrings.xml><?xml version="1.0" encoding="utf-8"?>
<sst xmlns="http://schemas.openxmlformats.org/spreadsheetml/2006/main" count="807" uniqueCount="385">
  <si>
    <t>Date</t>
  </si>
  <si>
    <t>Open Rate *</t>
  </si>
  <si>
    <t>Click % *</t>
  </si>
  <si>
    <t>Total Recipients *</t>
  </si>
  <si>
    <t>URL</t>
  </si>
  <si>
    <t>Mowing</t>
  </si>
  <si>
    <t>Winning Combination</t>
  </si>
  <si>
    <t>Quote Clicks</t>
  </si>
  <si>
    <t>Join Jim's</t>
  </si>
  <si>
    <t>Est total Clicks</t>
  </si>
  <si>
    <t>Sent to</t>
  </si>
  <si>
    <t>Est Total Quote</t>
  </si>
  <si>
    <t>Est Total Join Jim's</t>
  </si>
  <si>
    <t>Division</t>
  </si>
  <si>
    <t>Dog Wash</t>
  </si>
  <si>
    <t>Car Detailing</t>
  </si>
  <si>
    <t>Topic</t>
  </si>
  <si>
    <t>Clicks - in winning A/B campaign</t>
  </si>
  <si>
    <t>Carpet Cleaning</t>
  </si>
  <si>
    <t>MONTH</t>
  </si>
  <si>
    <t>https://www.jimscleaning.co.nz/2022/11/23/how-to-clean-your-car-interior/</t>
  </si>
  <si>
    <t>https://www.jimsmowing.co.nz/blog/13-indoor-pet-friendly-plants/</t>
  </si>
  <si>
    <t>https://www.jimsdogwash.co.nz/2022/11/11/can-dogs-see-colours/</t>
  </si>
  <si>
    <t>https://www.jimscleaning.co.nz/2022/11/23/10-carpet-cleaning-tips-from-the-professionals/</t>
  </si>
  <si>
    <t>https://us16.campaign-archive.com/?u=40e712de84d84e96fd0b982d3&amp;id=4dfb05cce9</t>
  </si>
  <si>
    <t>Cleaning</t>
  </si>
  <si>
    <t>https://www.jimscleaning.co.nz/2022/06/06/how-often-you-should-deep-clean-your-home/</t>
  </si>
  <si>
    <t>https://www.jimsbuildinginspections.co.nz/header%E2%80%8C-%E2%80%8C%E2%80%8Ctanks%E2%80%8C-%E2%80%8C%E2%80%8Cand%E2%80%8C-%E2%80%8C%E2%80%8Chot%E2%80%8C-%E2%80%8C%E2%80%8Cwater%E2%80%8C-%E2%80%8C%E2%80%8Ccylinder%E2%80%8C-issues/</t>
  </si>
  <si>
    <t>Building Inspections</t>
  </si>
  <si>
    <t>https://www.jimsmowing.co.nz/blog/5-tips-for-successful-low-maintenance-gardens/</t>
  </si>
  <si>
    <t>https://www.jimsdogwash.co.nz/2022/12/01/keeping-your-dog-safe-during-christmas-celebrations/</t>
  </si>
  <si>
    <t>https://us16.campaign-archive.com/?u=40e712de84d84e96fd0b982d3&amp;id=4c4c9ce0d5</t>
  </si>
  <si>
    <t>https://us16.campaign-archive.com/?u=40e712de84d84e96fd0b982d3&amp;id=c887b369fc</t>
  </si>
  <si>
    <t>https://www.jimscleaning.co.nz/2023/01/24/cleaning-mistakes-you-might-not-realise-youre-making/</t>
  </si>
  <si>
    <t>Trees</t>
  </si>
  <si>
    <t>https://www.jimsmowing.co.nz/blog/10-simple-side-yard-ideas-to-revamp-your-outdoor-areas/</t>
  </si>
  <si>
    <t>https://www.jimsdogwash.co.nz/2023/01/25/why-do-dogs-lick-us/</t>
  </si>
  <si>
    <t>https://www.jimstrees.co.nz/tree-removal-fallen-trees/</t>
  </si>
  <si>
    <t xml:space="preserve">Cleaning </t>
  </si>
  <si>
    <t>Handyman</t>
  </si>
  <si>
    <t xml:space="preserve">Mowing </t>
  </si>
  <si>
    <t>Test &amp; Tag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</si>
  <si>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</si>
  <si>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</si>
  <si>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</si>
  <si>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</si>
  <si>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</si>
  <si>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</si>
  <si>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</si>
  <si>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</si>
  <si>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</si>
  <si>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</si>
  <si>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</si>
  <si>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</si>
  <si>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Fencing</t>
  </si>
  <si>
    <t>Tuesday, 28 Feb 2023</t>
  </si>
  <si>
    <t>https://www.jimsdogwash.co.nz/2023/02/16/what-your-dogs-sleeping-position-says-about-them/</t>
  </si>
  <si>
    <t>https://jimscleaning.co.nz/2023/02/22/bathroom-cleaning-tips-from-the-professionals/</t>
  </si>
  <si>
    <t>https://www.jimsmowing.co.nz/blog/the-ultimate-guide-to-lawn-aeration/</t>
  </si>
  <si>
    <t>https://www.facebook.com/jimshandymanauckland/posts/pfbid0234aN7x7gWViRHKiJ1mNR4LxrxS8bsZfaTTtddhAXFKSK6X53yBuTpoiFPbb4VTj8l?cft[0]=AZUxXzc5T0mPuDnGPU1QuQezCKQ1221vYr64jPqc53uimjBB4B9elaOTAOZoClN7qktW2Eid5qzvsaY4AMpG3x9lngX8UNleCegkQhzBl8DyqpY8icvkV_fLjGTHQMCin_ulSuwLcAbjfuBr36L3VGph&amp;tn=%2CO%2CP-R</t>
  </si>
  <si>
    <t>https://us16.campaign-archive.com/?e=[UNIQID]&amp;u=40e712de84d84e96fd0b982d3&amp;id=be680b3ca8</t>
  </si>
  <si>
    <t>https://www.jimsmowing.co.nz/blog/best-plants-to-grow-in-autumn/</t>
  </si>
  <si>
    <t>https://www.jimsdogwash.co.nz/2023/03/21/why-do-dogs-lick-their-paws/</t>
  </si>
  <si>
    <t>https://jimscleaning.co.nz/2023/03/09/how-to-clean-your-car-interior-like-a-pro/</t>
  </si>
  <si>
    <t>https://jimstestandtag.co.nz/test-and-tag-basics-the-difference-between-class-i-and-class-ii-devices/</t>
  </si>
  <si>
    <t>https://us16.campaign-archive.com/?e=[UNIQID]&amp;u=40e712de84d84e96fd0b982d3&amp;id=1ac152cc41</t>
  </si>
  <si>
    <t>https://us16.campaign-archive.com/?e=[UNIQID]&amp;u=40e712de84d84e96fd0b982d3&amp;id=305f7ddc3c</t>
  </si>
  <si>
    <t>Group</t>
  </si>
  <si>
    <t>https://jimscleaning.co.nz/2023/04/13/vintage-cleaning-tips-that-actually-work/</t>
  </si>
  <si>
    <t>https://www.jimsmowing.co.nz/blog/how-to-care-for-your-lawn/</t>
  </si>
  <si>
    <t>https://www.jimsdogwash.co.nz/2023/04/17/autumn-grooming-tips/</t>
  </si>
  <si>
    <t>https://youtu.be/Xtu4osQ3guE</t>
  </si>
  <si>
    <t>https://youtube.com/playlist?list=PLZLlOfY2ia2sgaThqSd62jS8FetfpATIy</t>
  </si>
  <si>
    <t>https://www.jimsmowing.co.nz/blog/choosing-the-best-lawn-mower/</t>
  </si>
  <si>
    <t>https://www.jimsdogwash.co.nz/2023/05/22/why-do-dogs-eat-grass/</t>
  </si>
  <si>
    <t>https://www.jimscleaning.co.nz/2023/05/15/how-to-clean-vinyl-floors/</t>
  </si>
  <si>
    <t>72 - Jim's New Newsletter</t>
  </si>
  <si>
    <t>https://us16.campaign-archive.com/?u=40e712de84d84e96fd0b982d3&amp;id=1580187394</t>
  </si>
  <si>
    <t>Building Insp</t>
  </si>
  <si>
    <t>https://www.facebook.com/watch/?v=539628361663720&amp;ref=sharing</t>
  </si>
  <si>
    <t>https://www.jimsmowing.co.nz/blog/how-to-prepare-your-lawn-and-garden-for-winter/</t>
  </si>
  <si>
    <t>https://www.jimscleaning.co.nz/winter-cleaning-tips-keep-your-home-sparkling-and-cosy/</t>
  </si>
  <si>
    <t>https://jimstestandtag.co.nz/7-common-electrical-hazards-why-you-need-to-test-and-tag/</t>
  </si>
  <si>
    <t>https://us16.campaign-archive.com/?e=[UNIQID]&amp;u=40e712de84d84e96fd0b982d3&amp;id=a7c59c6061</t>
  </si>
  <si>
    <t>https://us16.campaign-archive.com/?e=[UNIQID]&amp;u=40e712de84d84e96fd0b982d3&amp;id=3b60a0d65a</t>
  </si>
  <si>
    <t>MONTHLY NEWSLETTER STATS</t>
  </si>
  <si>
    <t>QUARTERLY NEWSLETTER STATS</t>
  </si>
  <si>
    <t>Group/Div</t>
  </si>
  <si>
    <t>Clicks</t>
  </si>
  <si>
    <t>Link</t>
  </si>
  <si>
    <t>Training NZ</t>
  </si>
  <si>
    <t>https://m.facebook.com/story.php?story_fbid=pfbid02FnPDFoJ6iQ39e8ZbVyskuebQ4ziXBNMo7cqD4VQfKYGQLVejgEbesvAKDi7QKS1wl&amp;id=100057487687700&amp;mibextid=qC1gEa</t>
  </si>
  <si>
    <t>Total Clicks</t>
  </si>
  <si>
    <t>All Services</t>
  </si>
  <si>
    <t>https://jims.co.nz/services/</t>
  </si>
  <si>
    <t>https://www.youtube.com/watch?v=hC7awq9ihwo&amp;list=PLZLlOfY2ia2sgaThqSd62jS8FetfpATIy&amp;index=11</t>
  </si>
  <si>
    <t>Mowing - Dillon</t>
  </si>
  <si>
    <t>JG NZ</t>
  </si>
  <si>
    <t>https://www.youtube.com/watch?v=8bZ-NBWnsA0</t>
  </si>
  <si>
    <t>#1</t>
  </si>
  <si>
    <t>#3</t>
  </si>
  <si>
    <t xml:space="preserve">#2 </t>
  </si>
  <si>
    <t>JG NZ Training</t>
  </si>
  <si>
    <t>https://us16.campaign-archive.com/?e=[UNIQID]&amp;u=40e712de84d84e96fd0b982d3&amp;id=27136e8685</t>
  </si>
  <si>
    <t>https://www.youtube.com/watch?v=AFS4Kk5J7tw</t>
  </si>
  <si>
    <t>https://www.jimsmowing.co.nz/blog/hedge-trimming-beginners/</t>
  </si>
  <si>
    <t>https://www.jimscleaning.co.nz/how-to-clean-your-kitchen-sponges/</t>
  </si>
  <si>
    <t>https://www.facebook.com/jimshandymanauckland/posts/pfbid027FfRTRGLiZx5V81VkopDCk8LtDHeDomtHa7weCr3xrui4m5iJAPdmthfxw7XaKN1l?cft[0]=AZVEdSli4j6sXAtuBmnzION-oxz7JHIwyWYl_zDbPSbg6Nv8AAIloU9RsqLsFuOu5IrML8BmO9BbLjtLk2n3Mkypr1PZYDTUpjBy6CRZNmvfQMwJMZH66VV3BIBLAvDDho2miONCfdNidzb-ami9yof__VM5T4ueSUg2BHfzu10plx0c-MVP1qUiDGPLOgtguqI&amp;tn=%2CO%2CP-R</t>
  </si>
  <si>
    <t>https://us16.campaign-archive.com/?u=40e712de84d84e96fd0b982d3&amp;id=dea109259f</t>
  </si>
  <si>
    <t>https://us16.campaign-archive.com/?e=[UNIQID]&amp;u=40e712de84d84e96fd0b982d3&amp;id=e3f3bc5432</t>
  </si>
  <si>
    <t>Mowing - Sukhvinder</t>
  </si>
  <si>
    <t>https://www.youtube.com/watch?si=i8-im0rk9wWjGaJd&amp;v=rvkDv8eWQhw&amp;feature=youtu.be</t>
  </si>
  <si>
    <t>JG NZ - Training FB</t>
  </si>
  <si>
    <t>https://www.facebook.com/story.php?story_fbid=pfbid02FnPDFoJ6iQ39e8ZbVyskuebQ4ziXBNMo7cqD4VQfKYGQLVejgEbesvAKDi7QKS1wl&amp;id=100057487687700&amp;mibextid=qC1gEa&amp;paipv=0&amp;eav=Afa6wab540rR8tmbokFs1g4Hh5s6MzVEXNU25V8TJ4faw46ZME-kHLSeFB9LiAPN3Dg&amp;_rdr</t>
  </si>
  <si>
    <t>Test &amp; Tag - Josh</t>
  </si>
  <si>
    <t>https://www.youtube.com/watch?v=mDPKIRuvXj8&amp;list=PLZLlOfY2ia2sgaThqSd62jS8FetfpATIy&amp;index=3</t>
  </si>
  <si>
    <t>Training</t>
  </si>
  <si>
    <t>How to hang a pic - https://www.youtube.com/watch?v=JBsSdoAyfRc</t>
  </si>
  <si>
    <t>https://www.jimscleaning.co.nz/best-house-cleaning-tips/</t>
  </si>
  <si>
    <t>https://www.jimsmowing.co.nz/blog/can-i-compost-this-guide-to-compost-dos-and-donts/</t>
  </si>
  <si>
    <t>https://jimstestandtag.co.nz/electrical-testing-and-tagging-services-best-practices-for-small-businesses/</t>
  </si>
  <si>
    <t>https://us16.campaign-archive.com/?e=[UNIQID]&amp;u=40e712de84d84e96fd0b982d3&amp;id=d9d18ed37e</t>
  </si>
  <si>
    <t>https://us16.campaign-archive.com/?e=[UNIQID]&amp;u=40e712de84d84e96fd0b982d3&amp;id=1905d21799</t>
  </si>
  <si>
    <t>https://www.jimscleaning.co.nz/how-to-deep-clean-oven-with-baking-soda-tips/</t>
  </si>
  <si>
    <t>https://www.jimsmowing.co.nz/blog/spring-lawn-care-steps-to-prepare-your-lawn-for-warmer-months/</t>
  </si>
  <si>
    <t>https://www.jimsbuildinginspections.co.nz/the-importance-of-a-pre-purchase-building-inspection/</t>
  </si>
  <si>
    <t>https://www.jimsdogwash.co.nz/2023/08/18/spring-grooming-tips/</t>
  </si>
  <si>
    <t>https://us16.campaign-archive.com/?e=[UNIQID]&amp;u=40e712de84d84e96fd0b982d3&amp;id=05de75ceb5</t>
  </si>
  <si>
    <t>https://www.jimsdogwash.co.nz/2023/09/20/most-popular-dog-breeds-in-new-zealand/</t>
  </si>
  <si>
    <t>https://www.jimscleaning.co.nz/cleaning-schedule-for-house/</t>
  </si>
  <si>
    <t>https://www.jimstrees.co.nz/benefits-mulch-garden/</t>
  </si>
  <si>
    <t>https://www.jimsmowing.co.nz/blog/creating-an-edible-garden-guide/</t>
  </si>
  <si>
    <t>https://us16.campaign-archive.com/?e=[UNIQID]&amp;u=40e712de84d84e96fd0b982d3&amp;id=cb20933df5</t>
  </si>
  <si>
    <t>https://www.jimscleaning.co.nz/how-to-clean-oven/</t>
  </si>
  <si>
    <t>https://www.jimsmowing.co.nz/blog/common-causes-of-yellowing-lawn-and-methods-to-stop-it/</t>
  </si>
  <si>
    <t>https://jimstestandtag.co.nz/epic-fails/</t>
  </si>
  <si>
    <t>Jim</t>
  </si>
  <si>
    <t>Christmas message - https://www.youtube.com/watch?v=bawM0t2OPDk</t>
  </si>
  <si>
    <t>https://jimshandyman.co.nz/services/outdoor-sheds-carports/</t>
  </si>
  <si>
    <t>FSE's</t>
  </si>
  <si>
    <t>Div Total</t>
  </si>
  <si>
    <t>Div</t>
  </si>
  <si>
    <t>% of FSEs</t>
  </si>
  <si>
    <t>Adjustment</t>
  </si>
  <si>
    <t>Jim's Building Inspections (New Zealand)</t>
  </si>
  <si>
    <t>O'Driscoll, Martin</t>
  </si>
  <si>
    <t>Jim's Car Detailing (NZ)</t>
  </si>
  <si>
    <t>Olmez, Ali</t>
  </si>
  <si>
    <t>Jim's Carpet Cleaning (NZ)</t>
  </si>
  <si>
    <t>Uzunbay, Sel</t>
  </si>
  <si>
    <t>Jim's Cleaning (New Zealand)</t>
  </si>
  <si>
    <t>Field, Kim</t>
  </si>
  <si>
    <t>one per month for Cleaning NZ - 12</t>
  </si>
  <si>
    <t>Jim's Dog Wash (NZ North Island)</t>
  </si>
  <si>
    <t>Smolenski, Jill</t>
  </si>
  <si>
    <t>Jim's Fencing (New Zealand)</t>
  </si>
  <si>
    <t>Young, Robert</t>
  </si>
  <si>
    <t>Jim's Handyman (North Island New Zealand)</t>
  </si>
  <si>
    <t>Jim's Handyman (South Island New Zealand)</t>
  </si>
  <si>
    <t>Hazmat</t>
  </si>
  <si>
    <t>Jim's Hazardous Material Removal (NZ North Island)</t>
  </si>
  <si>
    <t>Commerford, Suzanne</t>
  </si>
  <si>
    <t>Jim's Hazardous Material Removal (NZ South Island)</t>
  </si>
  <si>
    <t>Jim's Mowing (New Zealand)</t>
  </si>
  <si>
    <t>Kirby, Stephen</t>
  </si>
  <si>
    <t>Jim's Mowing (NZ Auckland)</t>
  </si>
  <si>
    <t>Newby, Ricky</t>
  </si>
  <si>
    <t>Jim's Mowing (NZ Bay of Plenty &amp; Hawkes Bay)</t>
  </si>
  <si>
    <t>Webber, Darrell</t>
  </si>
  <si>
    <t>Jim's Mowing (NZ Christchurch)</t>
  </si>
  <si>
    <t>Skelton, Rod</t>
  </si>
  <si>
    <t>Jim's Mowing (NZ Northland/North Auckland)</t>
  </si>
  <si>
    <t>Turton, Gary</t>
  </si>
  <si>
    <t>Jim's Mowing (NZ Otago)</t>
  </si>
  <si>
    <t>Jim's Mowing (NZ Waikato Region)</t>
  </si>
  <si>
    <t>Jim's Mowing (NZ Wellington)</t>
  </si>
  <si>
    <t>Te Kata, Kip</t>
  </si>
  <si>
    <t>Painting</t>
  </si>
  <si>
    <t>Jim's Painting (New Zealand)</t>
  </si>
  <si>
    <t>Jim's Test &amp; Tag (Bay of Plenty)</t>
  </si>
  <si>
    <t>Blakey, Richard</t>
  </si>
  <si>
    <t>Jim's Test &amp; Tag (Franklin Manukau)</t>
  </si>
  <si>
    <t>Phillips, Neville</t>
  </si>
  <si>
    <t>Jim's Test &amp; Tag (Hawkes Bay)</t>
  </si>
  <si>
    <t>Bradley, Malcolm</t>
  </si>
  <si>
    <t>Jim's Test &amp; Tag (New Zealand)</t>
  </si>
  <si>
    <t>Jim's Test &amp; Tag (North Shore Auckland)</t>
  </si>
  <si>
    <t>Du Preez, Kevin</t>
  </si>
  <si>
    <t>Jim's Test &amp; Tag (NZ South Island)</t>
  </si>
  <si>
    <t>McCully, Paul</t>
  </si>
  <si>
    <t>Jim's Test &amp; Tag (Waikato)</t>
  </si>
  <si>
    <t>Mahon, Peter</t>
  </si>
  <si>
    <t>Jim's Test &amp; Tag (Wellington)</t>
  </si>
  <si>
    <t>Harmer, Christopher</t>
  </si>
  <si>
    <t>Jim's Trees (NZ South Island)</t>
  </si>
  <si>
    <t>Wylie, Tony</t>
  </si>
  <si>
    <t>Jim's Tree &amp; Stump Removal (NZ North Island)</t>
  </si>
  <si>
    <t>FSEs</t>
  </si>
  <si>
    <t>Total allocated</t>
  </si>
  <si>
    <t xml:space="preserve">Total  </t>
  </si>
  <si>
    <t>Note - Cleaning Group divide allocation</t>
  </si>
  <si>
    <t>NZ Client Div Calendar</t>
  </si>
  <si>
    <t>% of total</t>
  </si>
  <si>
    <t>Cleaning Group</t>
  </si>
  <si>
    <t>Features</t>
  </si>
  <si>
    <t>Campaign sent on the last Tuesday of the month (except Dec)</t>
  </si>
  <si>
    <t>Content URL link due by COB 2 Tuesdays prior to dispatch</t>
  </si>
  <si>
    <t>https://us16.campaign-archive.com/?e=[UNIQID]&amp;u=40e712de84d84e96fd0b982d3&amp;id=a1ee17ff1f</t>
  </si>
  <si>
    <t>https://www.jimscleaning.co.nz/</t>
  </si>
  <si>
    <t>Mowing - Kyle</t>
  </si>
  <si>
    <t>https://youtu.be/UaKP4mMcDao?si=Gilp1reaiuSnw7lq</t>
  </si>
  <si>
    <t>Group - Training</t>
  </si>
  <si>
    <t>https://www.youtube.com/watch?si=l19i_kqvQZm3PnFc&amp;v=Vm1TV93Gv8U&amp;feature=youtu.be</t>
  </si>
  <si>
    <t xml:space="preserve">Group </t>
  </si>
  <si>
    <t>https://us16.campaign-archive.com/?e=[UNIQID]&amp;u=40e712de84d84e96fd0b982d3&amp;id=903ee25748</t>
  </si>
  <si>
    <t>https://www.jimscleaning.co.nz/how-to-clean-a-microwave-with-lemon-naturally/</t>
  </si>
  <si>
    <t>https://www.jimsdogwash.co.nz/2024/01/04/hygiene-tips-to-keep-your-pup-healthy/</t>
  </si>
  <si>
    <t>https://www.jimsmowing.co.nz/blog/guide-to-succulent-plant-care/</t>
  </si>
  <si>
    <t>https://jimstestandtag.co.nz/the-role-of-electrical-testing-and-tagging-services-in-disaster-readiness/</t>
  </si>
  <si>
    <t>https://us16.campaign-archive.com/?e=[UNIQID]&amp;u=40e712de84d84e96fd0b982d3&amp;id=baee8507fc</t>
  </si>
  <si>
    <t>https://www.jimscleaning.co.nz/how-to-clean-a-glass-oven-door/</t>
  </si>
  <si>
    <t>https://www.jimsmowing.co.nz/blog/landscaping-tips-for-the-perfect-outdoor-entertaining-area/</t>
  </si>
  <si>
    <t>https://www.jimsfencing.co.nz/fence-styles/timber-fencing/</t>
  </si>
  <si>
    <t>https://www.facebook.com/profile.php?id=100090998813287 plus Home page</t>
  </si>
  <si>
    <t>https://us16.campaign-archive.com/?e=[UNIQID]&amp;u=40e712de84d84e96fd0b982d3&amp;id=5c5b482f80</t>
  </si>
  <si>
    <t>https://www.jimscleaning.co.nz/how-to-clean-tiles/</t>
  </si>
  <si>
    <t>https://www.jimsmowing.co.nz/blog/4-best-grass-species-for-shady-gardens/</t>
  </si>
  <si>
    <t>https://jimstestandtag.co.nz/the-crucial-role-of-rcd-safety-switch-testing-in-ensuring-workplace-safety/</t>
  </si>
  <si>
    <t>https://us16.campaign-archive.com/?e=[UNIQID]&amp;u=40e712de84d84e96fd0b982d3&amp;id=256bcfdd0b</t>
  </si>
  <si>
    <t>https://www.youtube.com/shorts/ba2Af9Wb8Bs?si=zssGtAvMVkBohZhB</t>
  </si>
  <si>
    <t>https://www.youtube.com/watch?si=Ru53zKEccoY-FfBN&amp;v=OJnbSJ2hXfA&amp;feature=youtu.be</t>
  </si>
  <si>
    <t>https://www.jimsmowing.co.nz/</t>
  </si>
  <si>
    <t>Group - Div income</t>
  </si>
  <si>
    <t>https://www.youtube.com/shorts/nMS-LKDGit4?si=0xhuSt73aZdkFVTI</t>
  </si>
  <si>
    <t>Mowing - Roger</t>
  </si>
  <si>
    <t>https://www.youtube.com/watch?si=CKcHAWNB5wYzbff0&amp;v=tEyDu82CLGU&amp;feature=youtu.be</t>
  </si>
  <si>
    <t>Group - Jim - Fees</t>
  </si>
  <si>
    <t>https://us16.campaign-archive.com/?e=[UNIQID]&amp;u=40e712de84d84e96fd0b982d3&amp;id=777747a2a4</t>
  </si>
  <si>
    <t>https://jimscleaning.co.nz/guide-on-how-to-clean-your-entire-bathroom/</t>
  </si>
  <si>
    <t>Group - Gift Vouchers</t>
  </si>
  <si>
    <t>https://jims.net/gift-vouchers/</t>
  </si>
  <si>
    <t>https://jimshandyman.co.nz/5-home-repair-services-you-dont-know-you-need/</t>
  </si>
  <si>
    <t>https://www.jimsmowing.co.nz/blog/raised-garden-bed-ideas/</t>
  </si>
  <si>
    <t>https://www.jimsdogwash.co.nz/2024/04/08/preparing-your-pup-for-autumn/</t>
  </si>
  <si>
    <t>Changed to newsletter@jims.co.nz as per Infotech</t>
  </si>
  <si>
    <t>https://us16.campaign-archive.com/?e=[UNIQID]&amp;u=40e712de84d84e96fd0b982d3&amp;id=f70bc29412</t>
  </si>
  <si>
    <t>https://jimscleaning.co.nz/how-to-clean-dishwasher/</t>
  </si>
  <si>
    <t>https://www.jimsmowing.co.nz/blog/common-lawn-mowing-mistakes/</t>
  </si>
  <si>
    <t>https://www.jimstrees.co.nz/prepare-new-zealand-trees-winter/</t>
  </si>
  <si>
    <t>https://jimstestandtag.co.nz/the-role-of-electrical-testing-and-tagging-services-in-preventing-equipment-failure/</t>
  </si>
  <si>
    <t>https://us16.campaign-archive.com/?u=40e712de84d84e96fd0b982d3&amp;id=6785a47957</t>
  </si>
  <si>
    <t>https://jimscleaning.co.nz/how-should-i-clean-my-tv-screen/</t>
  </si>
  <si>
    <t>https://www.jimsbuildinginspections.co.nz/subfloor-ventilation/</t>
  </si>
  <si>
    <t>https://www.jimsmowing.co.nz/jimslocalheroes/</t>
  </si>
  <si>
    <t>https://www.facebook.com/JimsHandymanNZ/posts/pfbid0YRmBGPH8FsHAdhnfbXtLTZdHBK1PmJktd6HCbgLU5ntErgi9tSuzdXpHwSNWVSiMl</t>
  </si>
  <si>
    <t>Group - Local Heroes</t>
  </si>
  <si>
    <t>https://jims.co.nz/jimslocalheroes/</t>
  </si>
  <si>
    <t>https://jimscleaning.co.nz/franchise-enquiry/</t>
  </si>
  <si>
    <t>https://youtu.be/PIGHHxpy3ZM?si=peEgDf0xDPWI2xF6</t>
  </si>
  <si>
    <t>Mowing -  Hitesh</t>
  </si>
  <si>
    <t>https://us16.campaign-archive.com/?e=[UNIQID]&amp;u=40e712de84d84e96fd0b982d3&amp;id=a5a2c70029</t>
  </si>
  <si>
    <t>Mowing - Franchise</t>
  </si>
  <si>
    <t>https://www.jimsmowing.co.nz/franchise-opportunities/</t>
  </si>
  <si>
    <t>https://www.youtube.com/watch?v=OJnbSJ2hXfA</t>
  </si>
  <si>
    <t>Meet the team - https://www.youtube.com/shorts/CFlpHlqUWpM?si=1aH-4ELiFssJU3HK</t>
  </si>
  <si>
    <t>August cancelled by Joel</t>
  </si>
  <si>
    <t>https://us16.campaign-archive.com/?e=[UNIQID]&amp;u=40e712de84d84e96fd0b982d3&amp;id=e7d08a9d24</t>
  </si>
  <si>
    <t>https://jimscleaning.co.nz/how-to-clean-tiles/</t>
  </si>
  <si>
    <t>https://www.jimsmowing.co.nz/blog/reviving-a-dying-houseplant/</t>
  </si>
  <si>
    <t>Local Hero -FB Video - Winner https://www.facebook.com/watch/?v=717102703874943</t>
  </si>
  <si>
    <t>https://www.jimsdogwash.co.nz/2024/05/28/jims-dog-washs-top-tips-on-keeping-your-dog-entertained-during-winter/</t>
  </si>
  <si>
    <t>Fire Extinguisher Testing - https://www.youtube.com/watch?si=8X963SiVDAv0S_jf&amp;v=AFS4Kk5J7tw&amp;feature=youtu.be</t>
  </si>
  <si>
    <t>https://us16.campaign-archive.com/?e=[UNIQID]&amp;u=40e712de84d84e96fd0b982d3&amp;id=04003f7f98</t>
  </si>
  <si>
    <t>Local Heroes</t>
  </si>
  <si>
    <t>https://jimscleaning.co.nz/how-to-clean-upholstery/</t>
  </si>
  <si>
    <t>https://www.jimsmowing.co.nz/blog/how-to-prepare-your-lawn-moving-from-winter-into-spring/</t>
  </si>
  <si>
    <t>Father's Day - https://jims.co.nz/gift-vouchers/</t>
  </si>
  <si>
    <t>https://jimspainting.co.nz/feature-walls-are-back/</t>
  </si>
  <si>
    <t>https://us16.campaign-archive.com/?e=[UNIQID]&amp;u=40e712de84d84e96fd0b982d3&amp;id=9e4c58eac5</t>
  </si>
  <si>
    <t>https://jimscleaning.co.nz/how-to-remove-rust-from-stainless-steel/</t>
  </si>
  <si>
    <t>https://www.jimsmowing.co.nz/blog/top-backyard-garden-landscaping-ideas-in-2024/</t>
  </si>
  <si>
    <t>https://www.facebook.com/share/r/kxq4D58hz3u4j5Ys/</t>
  </si>
  <si>
    <t>52 Gift Vouchers</t>
  </si>
  <si>
    <t>https://jimstestandtag.co.nz/what-are-fire-extinguishers-made-of/</t>
  </si>
  <si>
    <t>https://us16.campaign-archive.com/?e=[UNIQID]&amp;u=40e712de84d84e96fd0b982d3&amp;id=0174cd97e5</t>
  </si>
  <si>
    <t>https://www.facebook.com/reel/3859317321020590</t>
  </si>
  <si>
    <t>Group - Robert</t>
  </si>
  <si>
    <t>Franchise - General https://www.youtube.com/watch?v=0fXq7JagDT4</t>
  </si>
  <si>
    <t>Commercial discount - https://www.youtube.com/shorts/qitHvE6cfHE?si=OVAzqGq9Avlp6bYO</t>
  </si>
  <si>
    <t>Michael - https://www.youtube.com/watch?si=4B2iCBDCQh94NyCI&amp;v=cMX_LzMW2xU&amp;feature=youtu.be</t>
  </si>
  <si>
    <t>Franchise - all</t>
  </si>
  <si>
    <t>https://us16.campaign-archive.com/?e=[UNIQID]&amp;u=40e712de84d84e96fd0b982d3&amp;id=be5d7f1ba8</t>
  </si>
  <si>
    <t>129+97 - Local Heroes</t>
  </si>
  <si>
    <t>https://www.jimsdogwash.co.nz/2024/10/11/top-10-tips-for-keeping-your-dogs-coat-healthy-between-grooming-sessions/</t>
  </si>
  <si>
    <t>https://jimspainting.co.nz/how-to-remove-paint-from-interior-brick-walls/</t>
  </si>
  <si>
    <t>https://jimscleaning.co.nz/easy-steps-to-cleaning-oven-racks/</t>
  </si>
  <si>
    <t>https://www.jimsmowing.co.nz/blog/lawn-mowing-tips-best-practices-for-a-healthy-and-lush-lawn/</t>
  </si>
  <si>
    <t>https://us16.campaign-archive.com/?e=[UNIQID]&amp;u=40e712de84d84e96fd0b982d3&amp;id=5afdfdf30b</t>
  </si>
  <si>
    <t>218https://www.jimsmowing.co.nz/blog/how-to-mow-an-overgrown-cottage-garden/</t>
  </si>
  <si>
    <t>https://jimstestandtag.co.nz/christmas-electrical-safety-tips/</t>
  </si>
  <si>
    <t>https://jimscleaning.co.nz/how-to-maintain-self-cleaning-ovens/</t>
  </si>
  <si>
    <t>95 - Local heroes</t>
  </si>
  <si>
    <t>https://us16.campaign-archive.com/?e=[UNIQID]&amp;u=40e712de84d84e96fd0b982d3&amp;id=cefcb97029</t>
  </si>
  <si>
    <t>352 - Local heroes</t>
  </si>
  <si>
    <t>Gift Vouchers</t>
  </si>
  <si>
    <t>https://jims.co.nz/gift-vouchers/</t>
  </si>
  <si>
    <t>Christmas message</t>
  </si>
  <si>
    <t>https://www.youtube.com/watch?v=LM0lY57ro2Y</t>
  </si>
  <si>
    <t>https://us16.campaign-archive.com/?e=[UNIQID]&amp;u=40e712de84d84e96fd0b982d3&amp;id=a51bb8a0f9</t>
  </si>
  <si>
    <t>https://jimscleaning.co.nz/how-to-remove-mold-from-painted-walls/</t>
  </si>
  <si>
    <t>https://www.jimsmowing.co.nz/blog/gutter-guards-do-they-work-all-year/</t>
  </si>
  <si>
    <t>https://www.jimsdogwash.co.nz/2025/01/17/how-to-groom-a-border-collie-a-step-by-step-guide-for-kiwi-pet-owners/</t>
  </si>
  <si>
    <t>https://www.jimsfiresafety.co.nz/top-reasons-you-might-fail-a-fire-extinguisher-inspection-in-new-zealand/</t>
  </si>
  <si>
    <t>https://us16.campaign-archive.com/?e=[UNIQID]&amp;u=40e712de84d84e96fd0b982d3&amp;id=d0bbebebec</t>
  </si>
  <si>
    <t>Year round up and what's next for 2025 -https://youtu.be/rmqvhQ-msN4?feature=shared</t>
  </si>
  <si>
    <t>Emma - FAQs Franchise NZ https://youtu.be/HmYDBx3KNzk?feature=shared</t>
  </si>
  <si>
    <t>Meghana - https://www.youtube.com/watch?feature=shared&amp;v=i44NJe2-A2Y</t>
  </si>
  <si>
    <t>Short - Brand https://www.youtube.com/shorts/Vpsn61OqF1U?feature=shared</t>
  </si>
  <si>
    <t>FAQs</t>
  </si>
  <si>
    <t>https://us16.campaign-archive.com/?e=[UNIQID]&amp;u=40e712de84d84e96fd0b982d3&amp;id=cbf2798618</t>
  </si>
  <si>
    <t>https://www.jimsmowing.co.nz/blog/grass-diseases-101-your-updated-2025-guide/</t>
  </si>
  <si>
    <t>https://www.facebook.com/JimsHandymanAU/posts/pfbid0drdrDXP565sLfcUP27g4xSPBqZR3Gqj1zynWf7UBpWQ2nEixJiu3xvUTBm814Gmtl?__cft__%5B0%5D=AZUdtd7OTq440I7GaSqhqeHA3jS6ACGb27n8z4EloCiBoHKTgcS654CXo6nBfd8UmzPtNYI9WUd5oVMXwDTqiKtpC2WWgNT9ZTaaF4cGwyv8WHtD1vv_4U31NbYwK87W5JTbGl7Ds76e9_p1goe17NCMx9Y6N54iribCK5nr_V_jMOgiexIUvsFaLmlH1MtGIe1qGTB6QDHFFM6HXMc2Xk-f6rx85ElNKTl5IcVnVmU_ww&amp;__tn__=%2CO%2CP-y-R</t>
  </si>
  <si>
    <t>Window Cleaning</t>
  </si>
  <si>
    <t>https://jimscleaning.co.nz/how-to-clean-casement-windows/</t>
  </si>
  <si>
    <t>Laundry</t>
  </si>
  <si>
    <t>https://jimslaundryservices.co.nz/the-science-of-fabric-care-understanding-different-types-of-fabrics/</t>
  </si>
  <si>
    <t>https://us16.campaign-archive.com/?e=[UNIQID]&amp;u=40e712de84d84e96fd0b982d3&amp;id=89898a7ee5</t>
  </si>
  <si>
    <t>https://jimscleaning.co.nz/best-way-to-clean-sliding-doors-a-complete-guide/</t>
  </si>
  <si>
    <t>https://www.jimsmowing.co.nz/blog/how-to-get-rid-of-aphids-in-the-garden/</t>
  </si>
  <si>
    <t>https://jimspainting.co.nz/how-to-banish-paint-smell-in-your-new-home/</t>
  </si>
  <si>
    <t>https://jimstestandtag.co.nz/overloaded-circuits-what-every-nz-business-needs-to-know/</t>
  </si>
  <si>
    <t>https://jimslaundryservices.co.nz/services/</t>
  </si>
  <si>
    <t>https://us16.campaign-archive.com/?e=[UNIQID]&amp;u=40e712de84d84e96fd0b982d3&amp;id=da154f023a</t>
  </si>
  <si>
    <t>https://jimshandyman.co.nz/autumn-home-maintenance-checklist-for-nz-homeowners/</t>
  </si>
  <si>
    <t>https://us16.campaign-archive.com/?e=[UNIQID]&amp;u=40e712de84d84e96fd0b982d3&amp;id=616186687c</t>
  </si>
  <si>
    <t>Laundry Services</t>
  </si>
  <si>
    <t>https://jimslaundryservices.co.nz/franchise/</t>
  </si>
  <si>
    <t>https://www.jimscleaning.co.nz/franchise-enquiry/</t>
  </si>
  <si>
    <t>https://www.youtube.com/watch?feature=shared&amp;v=dcv1S1dHwoc</t>
  </si>
  <si>
    <t>Training pics https://www.facebook.com/story.php?story_fbid=959729219624426&amp;id=100067620690647&amp;mibextid=wwXIfr&amp;rdid=aHgazrZheOygOhMR&amp;share_url=https%3A%2F%2Fwww.facebook.com%2Fshare%2Fp%2F1DZeRUrJaZ%2F%3Fmibextid%3DwwXIfr#</t>
  </si>
  <si>
    <t>Grant - https://www.youtube.com/watch?feature=shared&amp;v=WCv8IIu5Yn0</t>
  </si>
  <si>
    <t>Jim - Group</t>
  </si>
  <si>
    <t>Pay for work guarantee - https://www.youtube.com/shorts/37JFeEVSnAY?si=BN962_PYtAD72Ua_</t>
  </si>
  <si>
    <t>If its so good - https://www.youtube.com/shorts/3v-3Ls3JfJ0?si=xm9mJjsUGS8Ztr5Q</t>
  </si>
  <si>
    <t>https://us16.campaign-archive.com/?e=[UNIQID]&amp;u=40e712de84d84e96fd0b982d3&amp;id=878765cd19</t>
  </si>
  <si>
    <t>https://jimscleaning.co.nz/how-to-clean-stone-countertops-a-comprehensive-guide/</t>
  </si>
  <si>
    <t>https://www.jimsmowing.co.nz/blog/gardening-challenges-for-seniors-overcoming-physical-limitations-how-gardening-services-can-help/</t>
  </si>
  <si>
    <t>https://jimstestandtag.co.nz/what-kiwi-businesses-need-to-know-about-electrical-compliance-in-2025/</t>
  </si>
  <si>
    <t>https://us16.campaign-archive.com/?e=[UNIQID]&amp;u=40e712de84d84e96fd0b982d3&amp;id=da07a69be1</t>
  </si>
  <si>
    <t>AI JIM</t>
  </si>
  <si>
    <t>https://www.jimsmowing.co.nz/blog/invasive-plants-you-should-never-grow-in-new-zealand/</t>
  </si>
  <si>
    <t>https://jimsbuildinginspections.co.nz/blog/foil-insulation-in-new-zealand-the-facts/</t>
  </si>
  <si>
    <t>https://jimshandyman.co.nz/why-is-my-house-so-damp-in-winter-simple-fixes-that-work/</t>
  </si>
  <si>
    <t>https://jimscleaning.co.nz/how-to-clean-different-types-of-upholstered-dining-chairs/</t>
  </si>
  <si>
    <t>https://us16.campaign-archive.com/?e=[UNIQID]&amp;u=40e712de84d84e96fd0b982d3&amp;id=605cd36b1a</t>
  </si>
  <si>
    <t>We replaced Jim with AI! - https://youtu.be/WHU6tQNeP7g?si=iXchMPRaua0N6GK2</t>
  </si>
  <si>
    <t>Emma - Franchise breakdown - https://youtu.be/WHU6tQNeP7g?si=iXchMPRaua0N6GK2</t>
  </si>
  <si>
    <t>https://jims.net/quiz-franchisee/</t>
  </si>
  <si>
    <t>NZ Training</t>
  </si>
  <si>
    <t>Blake - https://www.youtube.com/shorts/iAaCcCfxgwI?si=50ZR9xDdIkm4DRze</t>
  </si>
  <si>
    <t>Sam - https://www.youtube.com/shorts/F7QJM1hdrOw?si=4KaUufWWfeJyhXaU</t>
  </si>
  <si>
    <t>Yvette - https://www.youtube.com/shorts/laD9FSebD70?si=gDTdc68kqCfAl0S5</t>
  </si>
  <si>
    <t>https://us16.campaign-archive.com/?e=[UNIQID]&amp;u=40e712de84d84e96fd0b982d3&amp;id=436121f4d7</t>
  </si>
  <si>
    <t>https://jimscleaning.co.nz/your-guide-to-the-different-types-of-kitchen-tile-and-how-to-clean-them/</t>
  </si>
  <si>
    <t>https://www.jimsmowing.co.nz/blog/how-to-grow-and-maintain-tall-fescue-grass/</t>
  </si>
  <si>
    <t>https://jimstestandtag.co.nz/how-to-set-up-a-portable-appliance-testing-schedule-for-your-business/</t>
  </si>
  <si>
    <t>https://us16.campaign-archive.com/?e=[UNIQID]&amp;u=40e712de84d84e96fd0b982d3&amp;id=6cc7a37b63</t>
  </si>
  <si>
    <t>https://jimscleaning.co.nz/how-to-clean-a-fabric-sofa-naturally/</t>
  </si>
  <si>
    <t>https://jimslaundryservices.co.nz/why-laundry-piles-up-faster-in-winter-and-how-to-stay-on-top-of-it/</t>
  </si>
  <si>
    <t>https://jimshandyman.co.nz/handyman-tips-for-spring-5-quick-fixes-to-get-your-home-ready/</t>
  </si>
  <si>
    <t>https://www.jimsmowing.co.nz/blog/how-do-i-fertilise-my-garden-properly/</t>
  </si>
  <si>
    <t>https://us16.campaign-archive.com/?e=[UNIQID]&amp;u=40e712de84d84e96fd0b982d3&amp;id=c01cee4785</t>
  </si>
  <si>
    <t>https://jimscleaning.co.nz/how-to-clean-your-washing-machine/</t>
  </si>
  <si>
    <t>https://www.jimsmowing.co.nz/blog/how-do-i-create-a-year-round-flowering-garden/</t>
  </si>
  <si>
    <t>https://jimstestandtag.co.nz/the-hidden-costs-of-non-compliance-real-risks-for-new-zealand-workplaces/</t>
  </si>
  <si>
    <t>https://jimsbuildinginspections.co.nz/blog/how-to-avoid-home-renovation-mistakes/</t>
  </si>
  <si>
    <t>https://us16.campaign-archive.com/?e=[UNIQID]&amp;u=40e712de84d84e96fd0b982d3&amp;id=474b64b4f0</t>
  </si>
  <si>
    <t>https://www.youtube.com/watch?v=T685O54W8RM</t>
  </si>
  <si>
    <t>https://www.youtube.com/watch?si=aCDlfc_7prdqcK-k&amp;v=Xtu4osQ3guE&amp;feature=youtu.be</t>
  </si>
  <si>
    <t>https://www.youtube.com/watch?si=vjT5vVthrTbfB13c&amp;v=8Dgg4LY6tcw&amp;feature=youtu.be</t>
  </si>
  <si>
    <t>https://www.youtube.com/watch?si=UyjlUbkP620Z-Fvz&amp;v=Awoo0Fwe2_s&amp;feature=youtu.be</t>
  </si>
  <si>
    <t>https://us16.campaign-archive.com/?u=40e712de84d84e96fd0b982d3&amp;id=870e528321</t>
  </si>
  <si>
    <t>https://jimscleaning.co.nz/how-to-remove-yellow-stains-from-a-toilet-bowl/</t>
  </si>
  <si>
    <t>https://www.jimsmowing.co.nz/blog/how-do-i-revive-a-neglected-or-overgrown-garden/</t>
  </si>
  <si>
    <t>https://jimshandyman.co.nz/granny-flat-reforms-nz/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</si>
</sst>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d/mm/yy;@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CF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2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4" borderId="0" xfId="0" applyFont="1" applyFill="1" applyAlignment="1">
      <alignment wrapText="1"/>
    </xf>
    <xf numFmtId="0" fontId="0" fillId="4" borderId="0" xfId="0" applyFill="1"/>
    <xf numFmtId="0" fontId="2" fillId="3" borderId="0" xfId="0" applyFont="1" applyFill="1"/>
    <xf numFmtId="164" fontId="0" fillId="0" borderId="4" xfId="0" applyNumberFormat="1" applyBorder="1"/>
    <xf numFmtId="3" fontId="0" fillId="0" borderId="4" xfId="0" applyNumberFormat="1" applyBorder="1"/>
    <xf numFmtId="10" fontId="0" fillId="0" borderId="4" xfId="0" applyNumberForma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0" fontId="0" fillId="0" borderId="5" xfId="0" applyBorder="1"/>
    <xf numFmtId="165" fontId="0" fillId="0" borderId="5" xfId="0" applyNumberFormat="1" applyBorder="1"/>
    <xf numFmtId="0" fontId="0" fillId="0" borderId="5" xfId="0" applyBorder="1" applyAlignment="1">
      <alignment vertical="top"/>
    </xf>
    <xf numFmtId="0" fontId="2" fillId="4" borderId="6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0" fillId="4" borderId="5" xfId="0" applyFill="1" applyBorder="1"/>
    <xf numFmtId="0" fontId="2" fillId="5" borderId="4" xfId="0" applyFont="1" applyFill="1" applyBorder="1"/>
    <xf numFmtId="0" fontId="2" fillId="5" borderId="5" xfId="0" applyFont="1" applyFill="1" applyBorder="1"/>
    <xf numFmtId="166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2"/>
    <xf numFmtId="10" fontId="0" fillId="0" borderId="9" xfId="0" applyNumberFormat="1" applyBorder="1"/>
    <xf numFmtId="3" fontId="0" fillId="0" borderId="9" xfId="0" applyNumberFormat="1" applyBorder="1"/>
    <xf numFmtId="0" fontId="0" fillId="0" borderId="0" xfId="0" applyAlignment="1">
      <alignment wrapText="1"/>
    </xf>
    <xf numFmtId="0" fontId="0" fillId="0" borderId="10" xfId="0" applyBorder="1"/>
    <xf numFmtId="164" fontId="0" fillId="0" borderId="5" xfId="3" applyNumberFormat="1" applyFont="1" applyBorder="1"/>
    <xf numFmtId="16" fontId="0" fillId="0" borderId="0" xfId="0" applyNumberFormat="1"/>
    <xf numFmtId="16" fontId="0" fillId="0" borderId="5" xfId="0" applyNumberFormat="1" applyBorder="1"/>
    <xf numFmtId="3" fontId="0" fillId="0" borderId="11" xfId="0" applyNumberFormat="1" applyBorder="1"/>
    <xf numFmtId="16" fontId="0" fillId="0" borderId="12" xfId="0" applyNumberFormat="1" applyBorder="1"/>
    <xf numFmtId="164" fontId="0" fillId="0" borderId="12" xfId="3" applyNumberFormat="1" applyFont="1" applyBorder="1"/>
    <xf numFmtId="165" fontId="0" fillId="0" borderId="9" xfId="1" applyNumberFormat="1" applyFont="1" applyBorder="1"/>
    <xf numFmtId="164" fontId="0" fillId="0" borderId="5" xfId="3" applyNumberFormat="1" applyFont="1" applyFill="1" applyBorder="1"/>
    <xf numFmtId="165" fontId="0" fillId="0" borderId="5" xfId="1" applyNumberFormat="1" applyFont="1" applyFill="1" applyBorder="1"/>
    <xf numFmtId="3" fontId="0" fillId="0" borderId="5" xfId="0" applyNumberFormat="1" applyBorder="1"/>
    <xf numFmtId="164" fontId="2" fillId="0" borderId="0" xfId="3" applyNumberFormat="1" applyFont="1" applyFill="1"/>
    <xf numFmtId="1" fontId="2" fillId="0" borderId="0" xfId="0" applyNumberFormat="1" applyFont="1"/>
    <xf numFmtId="0" fontId="6" fillId="0" borderId="0" xfId="0" applyFont="1"/>
    <xf numFmtId="0" fontId="0" fillId="6" borderId="13" xfId="0" applyFill="1" applyBorder="1"/>
    <xf numFmtId="0" fontId="0" fillId="6" borderId="14" xfId="0" applyFill="1" applyBorder="1"/>
    <xf numFmtId="164" fontId="0" fillId="6" borderId="15" xfId="3" applyNumberFormat="1" applyFont="1" applyFill="1" applyBorder="1"/>
    <xf numFmtId="1" fontId="0" fillId="6" borderId="15" xfId="0" applyNumberFormat="1" applyFill="1" applyBorder="1"/>
    <xf numFmtId="0" fontId="0" fillId="6" borderId="16" xfId="0" applyFill="1" applyBorder="1"/>
    <xf numFmtId="0" fontId="0" fillId="7" borderId="13" xfId="0" applyFill="1" applyBorder="1"/>
    <xf numFmtId="0" fontId="0" fillId="7" borderId="0" xfId="0" applyFill="1"/>
    <xf numFmtId="164" fontId="0" fillId="7" borderId="0" xfId="3" applyNumberFormat="1" applyFont="1" applyFill="1" applyBorder="1"/>
    <xf numFmtId="1" fontId="0" fillId="7" borderId="0" xfId="0" applyNumberFormat="1" applyFill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164" fontId="0" fillId="7" borderId="20" xfId="3" applyNumberFormat="1" applyFont="1" applyFill="1" applyBorder="1"/>
    <xf numFmtId="1" fontId="0" fillId="7" borderId="20" xfId="0" applyNumberFormat="1" applyFill="1" applyBorder="1"/>
    <xf numFmtId="0" fontId="0" fillId="7" borderId="21" xfId="0" applyFill="1" applyBorder="1"/>
    <xf numFmtId="164" fontId="0" fillId="0" borderId="0" xfId="3" applyNumberFormat="1" applyFont="1" applyFill="1"/>
    <xf numFmtId="1" fontId="0" fillId="0" borderId="0" xfId="0" applyNumberFormat="1"/>
    <xf numFmtId="0" fontId="0" fillId="8" borderId="10" xfId="0" applyFill="1" applyBorder="1"/>
    <xf numFmtId="0" fontId="0" fillId="8" borderId="14" xfId="0" applyFill="1" applyBorder="1"/>
    <xf numFmtId="164" fontId="0" fillId="8" borderId="15" xfId="3" applyNumberFormat="1" applyFont="1" applyFill="1" applyBorder="1"/>
    <xf numFmtId="1" fontId="0" fillId="8" borderId="15" xfId="0" applyNumberFormat="1" applyFill="1" applyBorder="1"/>
    <xf numFmtId="0" fontId="0" fillId="8" borderId="16" xfId="0" applyFill="1" applyBorder="1"/>
    <xf numFmtId="0" fontId="0" fillId="9" borderId="10" xfId="0" applyFill="1" applyBorder="1"/>
    <xf numFmtId="0" fontId="0" fillId="9" borderId="14" xfId="0" applyFill="1" applyBorder="1"/>
    <xf numFmtId="164" fontId="0" fillId="9" borderId="15" xfId="3" applyNumberFormat="1" applyFont="1" applyFill="1" applyBorder="1"/>
    <xf numFmtId="1" fontId="0" fillId="9" borderId="15" xfId="0" applyNumberFormat="1" applyFill="1" applyBorder="1"/>
    <xf numFmtId="0" fontId="0" fillId="9" borderId="16" xfId="0" applyFill="1" applyBorder="1"/>
    <xf numFmtId="0" fontId="0" fillId="10" borderId="10" xfId="0" applyFill="1" applyBorder="1"/>
    <xf numFmtId="0" fontId="0" fillId="10" borderId="14" xfId="0" applyFill="1" applyBorder="1"/>
    <xf numFmtId="164" fontId="0" fillId="10" borderId="15" xfId="3" applyNumberFormat="1" applyFont="1" applyFill="1" applyBorder="1"/>
    <xf numFmtId="1" fontId="0" fillId="10" borderId="15" xfId="0" applyNumberFormat="1" applyFill="1" applyBorder="1"/>
    <xf numFmtId="0" fontId="0" fillId="10" borderId="16" xfId="0" applyFill="1" applyBorder="1"/>
    <xf numFmtId="0" fontId="0" fillId="4" borderId="10" xfId="0" applyFill="1" applyBorder="1"/>
    <xf numFmtId="0" fontId="0" fillId="4" borderId="14" xfId="0" applyFill="1" applyBorder="1"/>
    <xf numFmtId="164" fontId="0" fillId="4" borderId="15" xfId="3" applyNumberFormat="1" applyFont="1" applyFill="1" applyBorder="1"/>
    <xf numFmtId="1" fontId="0" fillId="4" borderId="15" xfId="0" applyNumberFormat="1" applyFill="1" applyBorder="1"/>
    <xf numFmtId="0" fontId="0" fillId="4" borderId="16" xfId="0" applyFill="1" applyBorder="1"/>
    <xf numFmtId="0" fontId="0" fillId="11" borderId="10" xfId="0" applyFill="1" applyBorder="1"/>
    <xf numFmtId="0" fontId="0" fillId="11" borderId="14" xfId="0" applyFill="1" applyBorder="1"/>
    <xf numFmtId="164" fontId="0" fillId="11" borderId="15" xfId="3" applyNumberFormat="1" applyFont="1" applyFill="1" applyBorder="1"/>
    <xf numFmtId="1" fontId="0" fillId="11" borderId="15" xfId="0" applyNumberFormat="1" applyFill="1" applyBorder="1"/>
    <xf numFmtId="0" fontId="0" fillId="11" borderId="16" xfId="0" applyFill="1" applyBorder="1"/>
    <xf numFmtId="0" fontId="0" fillId="12" borderId="10" xfId="0" applyFill="1" applyBorder="1"/>
    <xf numFmtId="0" fontId="0" fillId="12" borderId="14" xfId="0" applyFill="1" applyBorder="1"/>
    <xf numFmtId="164" fontId="0" fillId="12" borderId="15" xfId="3" applyNumberFormat="1" applyFont="1" applyFill="1" applyBorder="1"/>
    <xf numFmtId="1" fontId="0" fillId="12" borderId="15" xfId="0" applyNumberFormat="1" applyFill="1" applyBorder="1"/>
    <xf numFmtId="0" fontId="0" fillId="12" borderId="16" xfId="0" applyFill="1" applyBorder="1"/>
    <xf numFmtId="0" fontId="0" fillId="13" borderId="10" xfId="0" applyFill="1" applyBorder="1"/>
    <xf numFmtId="0" fontId="0" fillId="13" borderId="14" xfId="0" applyFill="1" applyBorder="1"/>
    <xf numFmtId="164" fontId="0" fillId="13" borderId="15" xfId="3" applyNumberFormat="1" applyFont="1" applyFill="1" applyBorder="1"/>
    <xf numFmtId="1" fontId="0" fillId="13" borderId="15" xfId="0" applyNumberFormat="1" applyFill="1" applyBorder="1"/>
    <xf numFmtId="0" fontId="0" fillId="13" borderId="16" xfId="0" applyFill="1" applyBorder="1"/>
    <xf numFmtId="0" fontId="0" fillId="14" borderId="10" xfId="0" applyFill="1" applyBorder="1"/>
    <xf numFmtId="0" fontId="0" fillId="14" borderId="14" xfId="0" applyFill="1" applyBorder="1"/>
    <xf numFmtId="164" fontId="0" fillId="14" borderId="15" xfId="3" applyNumberFormat="1" applyFont="1" applyFill="1" applyBorder="1"/>
    <xf numFmtId="1" fontId="0" fillId="14" borderId="15" xfId="0" applyNumberFormat="1" applyFill="1" applyBorder="1"/>
    <xf numFmtId="0" fontId="0" fillId="14" borderId="16" xfId="0" applyFill="1" applyBorder="1"/>
    <xf numFmtId="164" fontId="0" fillId="0" borderId="15" xfId="3" applyNumberFormat="1" applyFont="1" applyFill="1" applyBorder="1"/>
    <xf numFmtId="1" fontId="0" fillId="0" borderId="15" xfId="0" applyNumberFormat="1" applyBorder="1"/>
    <xf numFmtId="0" fontId="0" fillId="7" borderId="10" xfId="0" applyFill="1" applyBorder="1"/>
    <xf numFmtId="0" fontId="0" fillId="7" borderId="15" xfId="0" applyFill="1" applyBorder="1"/>
    <xf numFmtId="164" fontId="0" fillId="0" borderId="14" xfId="3" applyNumberFormat="1" applyFont="1" applyFill="1" applyBorder="1"/>
    <xf numFmtId="1" fontId="0" fillId="0" borderId="16" xfId="0" applyNumberFormat="1" applyBorder="1"/>
    <xf numFmtId="1" fontId="0" fillId="15" borderId="15" xfId="0" applyNumberFormat="1" applyFill="1" applyBorder="1"/>
    <xf numFmtId="164" fontId="0" fillId="15" borderId="15" xfId="3" applyNumberFormat="1" applyFont="1" applyFill="1" applyBorder="1"/>
    <xf numFmtId="164" fontId="0" fillId="7" borderId="14" xfId="3" applyNumberFormat="1" applyFont="1" applyFill="1" applyBorder="1"/>
    <xf numFmtId="1" fontId="0" fillId="7" borderId="15" xfId="0" applyNumberFormat="1" applyFill="1" applyBorder="1"/>
    <xf numFmtId="164" fontId="0" fillId="7" borderId="15" xfId="3" applyNumberFormat="1" applyFont="1" applyFill="1" applyBorder="1"/>
    <xf numFmtId="1" fontId="0" fillId="7" borderId="16" xfId="0" applyNumberFormat="1" applyFill="1" applyBorder="1"/>
    <xf numFmtId="164" fontId="0" fillId="8" borderId="14" xfId="3" applyNumberFormat="1" applyFont="1" applyFill="1" applyBorder="1"/>
    <xf numFmtId="1" fontId="0" fillId="10" borderId="16" xfId="0" applyNumberFormat="1" applyFill="1" applyBorder="1"/>
    <xf numFmtId="0" fontId="6" fillId="16" borderId="0" xfId="0" applyFont="1" applyFill="1"/>
    <xf numFmtId="0" fontId="6" fillId="17" borderId="0" xfId="0" applyFont="1" applyFill="1"/>
    <xf numFmtId="164" fontId="0" fillId="11" borderId="14" xfId="3" applyNumberFormat="1" applyFont="1" applyFill="1" applyBorder="1"/>
    <xf numFmtId="1" fontId="0" fillId="11" borderId="16" xfId="0" applyNumberFormat="1" applyFill="1" applyBorder="1"/>
    <xf numFmtId="0" fontId="6" fillId="18" borderId="0" xfId="0" applyFont="1" applyFill="1"/>
    <xf numFmtId="0" fontId="6" fillId="19" borderId="0" xfId="0" applyFont="1" applyFill="1"/>
    <xf numFmtId="0" fontId="7" fillId="0" borderId="0" xfId="0" applyFont="1"/>
    <xf numFmtId="0" fontId="6" fillId="20" borderId="0" xfId="0" applyFont="1" applyFill="1"/>
    <xf numFmtId="0" fontId="6" fillId="21" borderId="0" xfId="0" applyFont="1" applyFill="1"/>
    <xf numFmtId="0" fontId="0" fillId="9" borderId="0" xfId="0" applyFill="1"/>
    <xf numFmtId="0" fontId="0" fillId="12" borderId="0" xfId="0" applyFill="1"/>
    <xf numFmtId="0" fontId="6" fillId="22" borderId="0" xfId="0" applyFont="1" applyFill="1"/>
    <xf numFmtId="164" fontId="0" fillId="6" borderId="13" xfId="3" applyNumberFormat="1" applyFont="1" applyFill="1" applyBorder="1"/>
    <xf numFmtId="164" fontId="0" fillId="7" borderId="10" xfId="3" applyNumberFormat="1" applyFont="1" applyFill="1" applyBorder="1"/>
    <xf numFmtId="164" fontId="0" fillId="8" borderId="10" xfId="3" applyNumberFormat="1" applyFont="1" applyFill="1" applyBorder="1"/>
    <xf numFmtId="164" fontId="0" fillId="9" borderId="10" xfId="3" applyNumberFormat="1" applyFont="1" applyFill="1" applyBorder="1"/>
    <xf numFmtId="164" fontId="0" fillId="10" borderId="10" xfId="3" applyNumberFormat="1" applyFont="1" applyFill="1" applyBorder="1"/>
    <xf numFmtId="164" fontId="0" fillId="4" borderId="10" xfId="3" applyNumberFormat="1" applyFont="1" applyFill="1" applyBorder="1"/>
    <xf numFmtId="164" fontId="0" fillId="11" borderId="10" xfId="3" applyNumberFormat="1" applyFont="1" applyFill="1" applyBorder="1"/>
    <xf numFmtId="164" fontId="0" fillId="12" borderId="10" xfId="3" applyNumberFormat="1" applyFont="1" applyFill="1" applyBorder="1"/>
    <xf numFmtId="164" fontId="0" fillId="13" borderId="10" xfId="3" applyNumberFormat="1" applyFont="1" applyFill="1" applyBorder="1"/>
    <xf numFmtId="164" fontId="0" fillId="14" borderId="10" xfId="3" applyNumberFormat="1" applyFont="1" applyFill="1" applyBorder="1"/>
    <xf numFmtId="164" fontId="0" fillId="13" borderId="14" xfId="3" applyNumberFormat="1" applyFont="1" applyFill="1" applyBorder="1"/>
    <xf numFmtId="0" fontId="2" fillId="2" borderId="1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nni Tham" id="{5F4D7ADB-6D43-DB43-82E0-9B596E49ED1E}" userId="d5e12168b270aeef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11-14T02:21:00.86" personId="{5F4D7ADB-6D43-DB43-82E0-9B596E49ED1E}" id="{21ABA8EC-89A1-0D48-8C6A-51CDAB952A3C}">
    <text>Estimate of % clicks of total sent (AB campaign splits each report up)</text>
  </threadedComment>
  <threadedComment ref="E2" dT="2022-11-14T02:30:02.58" personId="{5F4D7ADB-6D43-DB43-82E0-9B596E49ED1E}" id="{EE99D14F-65EF-ED43-AB40-B558F7DB407A}">
    <text>Total recipients for campaign, not broken down into AB tests</text>
  </threadedComment>
  <threadedComment ref="I2" dT="2022-11-14T02:26:31.26" personId="{5F4D7ADB-6D43-DB43-82E0-9B596E49ED1E}" id="{1C8A2860-BF82-E24F-B82E-8ED25AC12BC3}">
    <text>Based on % of actual/sent to in winning combo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11-14T02:21:00.86" personId="{5F4D7ADB-6D43-DB43-82E0-9B596E49ED1E}" id="{86EA634B-78D8-CB47-A520-D24C7D279DE7}">
    <text>Estimate of % clicks of total sent (AB campaign splits each report up)</text>
  </threadedComment>
  <threadedComment ref="E2" dT="2022-11-14T02:30:02.58" personId="{5F4D7ADB-6D43-DB43-82E0-9B596E49ED1E}" id="{651B1026-E8AA-AE49-B8DC-4B05B92620AE}">
    <text>Total recipients for campaign, not broken down into AB tests</text>
  </threadedComment>
  <threadedComment ref="B5" dT="2024-02-05T08:41:51.53" personId="{5F4D7ADB-6D43-DB43-82E0-9B596E49ED1E}" id="{DF1933B9-E801-5E46-9C8B-FEF8C1C544A4}">
    <text xml:space="preserve">Open Rate for 2nd send (see total numbers comment) 39.3% (approx 113 Opens for 2nd campaign). Not included in the 33.3%
</text>
  </threadedComment>
  <threadedComment ref="E5" dT="2024-02-05T08:40:07.83" personId="{5F4D7ADB-6D43-DB43-82E0-9B596E49ED1E}" id="{B4643C3E-1867-0148-8A9B-F92738A551D6}">
    <text>Two dispatches as new prospects data arrived late. So sent a copy campaign to the new leads (290).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8" dT="2024-01-02T21:56:40.36" personId="{5F4D7ADB-6D43-DB43-82E0-9B596E49ED1E}" id="{CA673798-AF83-7B43-9CEF-6A1FD116485E}">
    <text>Based on percentage only</text>
  </threadedComment>
  <threadedComment ref="E8" dT="2024-01-02T21:57:26.80" personId="{5F4D7ADB-6D43-DB43-82E0-9B596E49ED1E}" id="{99F21CC1-A391-B846-8B70-4AD2CBD5DF61}">
    <text>Adjustment to allocate a minimum of one per calendar year and a maximum of 1 per campaign (12 per year)</text>
  </threadedComment>
  <threadedComment ref="D11" dT="2024-01-02T21:58:20.26" personId="{5F4D7ADB-6D43-DB43-82E0-9B596E49ED1E}" id="{CF7CAA09-D39B-1F42-A328-4537A3300663}">
    <text>7 - Cleaning
0 - Car Detailing
0 - Carpet Cleaning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imscleaning.co.nz/2023/05/15/how-to-clean-vinyl-floors/" TargetMode="External"/><Relationship Id="rId21" Type="http://schemas.openxmlformats.org/officeDocument/2006/relationships/hyperlink" Target="https://www.jimsdogwash.co.nz/2023/04/17/autumn-grooming-tips/" TargetMode="External"/><Relationship Id="rId42" Type="http://schemas.openxmlformats.org/officeDocument/2006/relationships/hyperlink" Target="https://www.jimscleaning.co.nz/how-to-clean-a-glass-oven-door/" TargetMode="External"/><Relationship Id="rId47" Type="http://schemas.openxmlformats.org/officeDocument/2006/relationships/hyperlink" Target="https://jimscleaning.co.nz/guide-on-how-to-clean-your-entire-bathroom/" TargetMode="External"/><Relationship Id="rId63" Type="http://schemas.openxmlformats.org/officeDocument/2006/relationships/hyperlink" Target="https://jimspainting.co.nz/feature-walls-are-back/" TargetMode="External"/><Relationship Id="rId68" Type="http://schemas.openxmlformats.org/officeDocument/2006/relationships/hyperlink" Target="https://jimspainting.co.nz/how-to-remove-paint-from-interior-brick-walls/" TargetMode="External"/><Relationship Id="rId84" Type="http://schemas.openxmlformats.org/officeDocument/2006/relationships/hyperlink" Target="https://jims.co.nz/gift-vouchers/" TargetMode="External"/><Relationship Id="rId89" Type="http://schemas.openxmlformats.org/officeDocument/2006/relationships/hyperlink" Target="https://www.jimsmowing.co.nz/blog/how-do-i-create-a-year-round-flowering-garden/" TargetMode="External"/><Relationship Id="rId16" Type="http://schemas.openxmlformats.org/officeDocument/2006/relationships/hyperlink" Target="https://www.jimsdogwash.co.nz/2023/03/21/why-do-dogs-lick-their-paws/" TargetMode="External"/><Relationship Id="rId11" Type="http://schemas.openxmlformats.org/officeDocument/2006/relationships/hyperlink" Target="https://www.jimstrees.co.nz/tree-removal-fallen-trees/" TargetMode="External"/><Relationship Id="rId32" Type="http://schemas.openxmlformats.org/officeDocument/2006/relationships/hyperlink" Target="https://www.jimsmowing.co.nz/blog/spring-lawn-care-steps-to-prepare-your-lawn-for-warmer-months/" TargetMode="External"/><Relationship Id="rId37" Type="http://schemas.openxmlformats.org/officeDocument/2006/relationships/hyperlink" Target="https://www.jimsmowing.co.nz/blog/common-causes-of-yellowing-lawn-and-methods-to-stop-it/" TargetMode="External"/><Relationship Id="rId53" Type="http://schemas.openxmlformats.org/officeDocument/2006/relationships/hyperlink" Target="https://www.jimsmowing.co.nz/blog/common-lawn-mowing-mistakes/" TargetMode="External"/><Relationship Id="rId58" Type="http://schemas.openxmlformats.org/officeDocument/2006/relationships/hyperlink" Target="https://jimscleaning.co.nz/how-to-clean-tiles/" TargetMode="External"/><Relationship Id="rId74" Type="http://schemas.openxmlformats.org/officeDocument/2006/relationships/hyperlink" Target="https://jimscleaning.co.nz/how-to-remove-mold-from-painted-walls/" TargetMode="External"/><Relationship Id="rId79" Type="http://schemas.openxmlformats.org/officeDocument/2006/relationships/hyperlink" Target="https://jimslaundryservices.co.nz/services/" TargetMode="External"/><Relationship Id="rId5" Type="http://schemas.openxmlformats.org/officeDocument/2006/relationships/hyperlink" Target="https://www.jimscleaning.co.nz/2022/06/06/how-often-you-should-deep-clean-your-home/" TargetMode="External"/><Relationship Id="rId90" Type="http://schemas.openxmlformats.org/officeDocument/2006/relationships/hyperlink" Target="https://jimsbuildinginspections.co.nz/blog/how-to-avoid-home-renovation-mistakes/" TargetMode="External"/><Relationship Id="rId22" Type="http://schemas.openxmlformats.org/officeDocument/2006/relationships/hyperlink" Target="https://youtu.be/Xtu4osQ3guE" TargetMode="External"/><Relationship Id="rId27" Type="http://schemas.openxmlformats.org/officeDocument/2006/relationships/hyperlink" Target="https://www.jimscleaning.co.nz/how-to-clean-your-kitchen-sponges/" TargetMode="External"/><Relationship Id="rId43" Type="http://schemas.openxmlformats.org/officeDocument/2006/relationships/hyperlink" Target="https://www.jimsmowing.co.nz/blog/landscaping-tips-for-the-perfect-outdoor-entertaining-area/" TargetMode="External"/><Relationship Id="rId48" Type="http://schemas.openxmlformats.org/officeDocument/2006/relationships/hyperlink" Target="https://jims.net/gift-vouchers/" TargetMode="External"/><Relationship Id="rId64" Type="http://schemas.openxmlformats.org/officeDocument/2006/relationships/hyperlink" Target="https://jimscleaning.co.nz/how-to-remove-rust-from-stainless-steel/" TargetMode="External"/><Relationship Id="rId69" Type="http://schemas.openxmlformats.org/officeDocument/2006/relationships/hyperlink" Target="https://www.jimsmowing.co.nz/blog/how-to-mow-an-overgrown-cottage-garden/" TargetMode="External"/><Relationship Id="rId8" Type="http://schemas.openxmlformats.org/officeDocument/2006/relationships/hyperlink" Target="https://www.jimscleaning.co.nz/2023/01/24/cleaning-mistakes-you-might-not-realise-youre-making/" TargetMode="External"/><Relationship Id="rId51" Type="http://schemas.openxmlformats.org/officeDocument/2006/relationships/hyperlink" Target="https://www.jimsdogwash.co.nz/2024/04/08/preparing-your-pup-for-autumn/" TargetMode="External"/><Relationship Id="rId72" Type="http://schemas.openxmlformats.org/officeDocument/2006/relationships/hyperlink" Target="https://jims.co.nz/gift-vouchers/" TargetMode="External"/><Relationship Id="rId80" Type="http://schemas.openxmlformats.org/officeDocument/2006/relationships/hyperlink" Target="https://jimshandyman.co.nz/autumn-home-maintenance-checklist-for-nz-homeowners/" TargetMode="External"/><Relationship Id="rId85" Type="http://schemas.openxmlformats.org/officeDocument/2006/relationships/hyperlink" Target="https://jimscleaning.co.nz/how-to-clean-stone-countertops-a-comprehensive-guide/" TargetMode="External"/><Relationship Id="rId93" Type="http://schemas.openxmlformats.org/officeDocument/2006/relationships/hyperlink" Target="https://www.jimsdogwash.co.nz/2023/08/18/spring-grooming-tips/" TargetMode="External"/><Relationship Id="rId3" Type="http://schemas.openxmlformats.org/officeDocument/2006/relationships/hyperlink" Target="https://www.jimsdogwash.co.nz/2022/11/11/can-dogs-see-colours/" TargetMode="External"/><Relationship Id="rId12" Type="http://schemas.openxmlformats.org/officeDocument/2006/relationships/hyperlink" Target="https://www.jimsdogwash.co.nz/2023/02/16/what-your-dogs-sleeping-position-says-about-them/" TargetMode="External"/><Relationship Id="rId17" Type="http://schemas.openxmlformats.org/officeDocument/2006/relationships/hyperlink" Target="https://jimscleaning.co.nz/2023/03/09/how-to-clean-your-car-interior-like-a-pro/" TargetMode="External"/><Relationship Id="rId25" Type="http://schemas.openxmlformats.org/officeDocument/2006/relationships/hyperlink" Target="https://www.jimsdogwash.co.nz/2023/05/22/why-do-dogs-eat-grass/" TargetMode="External"/><Relationship Id="rId33" Type="http://schemas.openxmlformats.org/officeDocument/2006/relationships/hyperlink" Target="https://www.jimsbuildinginspections.co.nz/the-importance-of-a-pre-purchase-building-inspection/" TargetMode="External"/><Relationship Id="rId38" Type="http://schemas.openxmlformats.org/officeDocument/2006/relationships/hyperlink" Target="https://jimstestandtag.co.nz/epic-fails/" TargetMode="External"/><Relationship Id="rId46" Type="http://schemas.openxmlformats.org/officeDocument/2006/relationships/hyperlink" Target="https://www.jimsmowing.co.nz/blog/4-best-grass-species-for-shady-gardens/" TargetMode="External"/><Relationship Id="rId59" Type="http://schemas.openxmlformats.org/officeDocument/2006/relationships/hyperlink" Target="https://www.jimsmowing.co.nz/blog/reviving-a-dying-houseplant/" TargetMode="External"/><Relationship Id="rId67" Type="http://schemas.openxmlformats.org/officeDocument/2006/relationships/hyperlink" Target="https://jimstestandtag.co.nz/what-are-fire-extinguishers-made-of/" TargetMode="External"/><Relationship Id="rId20" Type="http://schemas.openxmlformats.org/officeDocument/2006/relationships/hyperlink" Target="https://www.jimsmowing.co.nz/blog/how-to-care-for-your-lawn/" TargetMode="External"/><Relationship Id="rId41" Type="http://schemas.openxmlformats.org/officeDocument/2006/relationships/hyperlink" Target="https://www.jimsmowing.co.nz/blog/guide-to-succulent-plant-care/" TargetMode="External"/><Relationship Id="rId54" Type="http://schemas.openxmlformats.org/officeDocument/2006/relationships/hyperlink" Target="https://www.jimstrees.co.nz/prepare-new-zealand-trees-winter/" TargetMode="External"/><Relationship Id="rId62" Type="http://schemas.openxmlformats.org/officeDocument/2006/relationships/hyperlink" Target="https://jims.co.nz/gift-vouchers/" TargetMode="External"/><Relationship Id="rId70" Type="http://schemas.openxmlformats.org/officeDocument/2006/relationships/hyperlink" Target="https://www.jimstrees.co.nz/benefits-mulch-garden/" TargetMode="External"/><Relationship Id="rId75" Type="http://schemas.openxmlformats.org/officeDocument/2006/relationships/hyperlink" Target="https://www.jimsmowing.co.nz/blog/gutter-guards-do-they-work-all-year/" TargetMode="External"/><Relationship Id="rId83" Type="http://schemas.openxmlformats.org/officeDocument/2006/relationships/hyperlink" Target="https://jims.co.nz/gift-vouchers/" TargetMode="External"/><Relationship Id="rId88" Type="http://schemas.openxmlformats.org/officeDocument/2006/relationships/hyperlink" Target="https://jimscleaning.co.nz/how-to-clean-your-washing-machine/" TargetMode="External"/><Relationship Id="rId91" Type="http://schemas.openxmlformats.org/officeDocument/2006/relationships/hyperlink" Target="https://jimscleaning.co.nz/how-to-remove-yellow-stains-from-a-toilet-bowl/" TargetMode="External"/><Relationship Id="rId1" Type="http://schemas.openxmlformats.org/officeDocument/2006/relationships/hyperlink" Target="https://www.jimscleaning.co.nz/2022/11/23/how-to-clean-your-car-interior/" TargetMode="External"/><Relationship Id="rId6" Type="http://schemas.openxmlformats.org/officeDocument/2006/relationships/hyperlink" Target="https://www.jimsmowing.co.nz/blog/5-tips-for-successful-low-maintenance-gardens/" TargetMode="External"/><Relationship Id="rId15" Type="http://schemas.openxmlformats.org/officeDocument/2006/relationships/hyperlink" Target="https://www.jimsmowing.co.nz/blog/best-plants-to-grow-in-autumn/" TargetMode="External"/><Relationship Id="rId23" Type="http://schemas.openxmlformats.org/officeDocument/2006/relationships/hyperlink" Target="https://youtube.com/playlist?list=PLZLlOfY2ia2sgaThqSd62jS8FetfpATIy" TargetMode="External"/><Relationship Id="rId28" Type="http://schemas.openxmlformats.org/officeDocument/2006/relationships/hyperlink" Target="https://www.jimscleaning.co.nz/best-house-cleaning-tips/" TargetMode="External"/><Relationship Id="rId36" Type="http://schemas.openxmlformats.org/officeDocument/2006/relationships/hyperlink" Target="https://www.jimscleaning.co.nz/how-to-clean-oven/" TargetMode="External"/><Relationship Id="rId49" Type="http://schemas.openxmlformats.org/officeDocument/2006/relationships/hyperlink" Target="https://jimshandyman.co.nz/5-home-repair-services-you-dont-know-you-need/" TargetMode="External"/><Relationship Id="rId57" Type="http://schemas.openxmlformats.org/officeDocument/2006/relationships/hyperlink" Target="https://jims.co.nz/jimslocalheroes/" TargetMode="External"/><Relationship Id="rId10" Type="http://schemas.openxmlformats.org/officeDocument/2006/relationships/hyperlink" Target="https://www.jimsdogwash.co.nz/2023/01/25/why-do-dogs-lick-us/" TargetMode="External"/><Relationship Id="rId31" Type="http://schemas.openxmlformats.org/officeDocument/2006/relationships/hyperlink" Target="https://www.jimscleaning.co.nz/how-to-deep-clean-oven-with-baking-soda-tips/" TargetMode="External"/><Relationship Id="rId44" Type="http://schemas.openxmlformats.org/officeDocument/2006/relationships/hyperlink" Target="https://www.jimsfencing.co.nz/fence-styles/timber-fencing/" TargetMode="External"/><Relationship Id="rId52" Type="http://schemas.openxmlformats.org/officeDocument/2006/relationships/hyperlink" Target="https://jimscleaning.co.nz/how-to-clean-dishwasher/" TargetMode="External"/><Relationship Id="rId60" Type="http://schemas.openxmlformats.org/officeDocument/2006/relationships/hyperlink" Target="https://jims.co.nz/jimslocalheroes/" TargetMode="External"/><Relationship Id="rId65" Type="http://schemas.openxmlformats.org/officeDocument/2006/relationships/hyperlink" Target="https://www.facebook.com/share/r/kxq4D58hz3u4j5Ys/" TargetMode="External"/><Relationship Id="rId73" Type="http://schemas.openxmlformats.org/officeDocument/2006/relationships/hyperlink" Target="https://www.youtube.com/watch?v=LM0lY57ro2Y" TargetMode="External"/><Relationship Id="rId78" Type="http://schemas.openxmlformats.org/officeDocument/2006/relationships/hyperlink" Target="https://www.jimsmowing.co.nz/blog/how-to-get-rid-of-aphids-in-the-garden/" TargetMode="External"/><Relationship Id="rId81" Type="http://schemas.openxmlformats.org/officeDocument/2006/relationships/hyperlink" Target="https://www.jimsdogwash.co.nz/2024/04/08/preparing-your-pup-for-autumn/" TargetMode="External"/><Relationship Id="rId86" Type="http://schemas.openxmlformats.org/officeDocument/2006/relationships/hyperlink" Target="https://jimscleaning.co.nz/how-to-clean-a-fabric-sofa-naturally/" TargetMode="External"/><Relationship Id="rId4" Type="http://schemas.openxmlformats.org/officeDocument/2006/relationships/hyperlink" Target="https://www.jimscleaning.co.nz/2022/11/23/10-carpet-cleaning-tips-from-the-professionals/" TargetMode="External"/><Relationship Id="rId9" Type="http://schemas.openxmlformats.org/officeDocument/2006/relationships/hyperlink" Target="https://www.jimsmowing.co.nz/blog/10-simple-side-yard-ideas-to-revamp-your-outdoor-areas/" TargetMode="External"/><Relationship Id="rId13" Type="http://schemas.openxmlformats.org/officeDocument/2006/relationships/hyperlink" Target="https://jimscleaning.co.nz/2023/02/22/bathroom-cleaning-tips-from-the-professionals/" TargetMode="External"/><Relationship Id="rId18" Type="http://schemas.openxmlformats.org/officeDocument/2006/relationships/hyperlink" Target="https://jimstestandtag.co.nz/test-and-tag-basics-the-difference-between-class-i-and-class-ii-devices/" TargetMode="External"/><Relationship Id="rId39" Type="http://schemas.openxmlformats.org/officeDocument/2006/relationships/hyperlink" Target="https://jimshandyman.co.nz/services/outdoor-sheds-carports/" TargetMode="External"/><Relationship Id="rId34" Type="http://schemas.openxmlformats.org/officeDocument/2006/relationships/hyperlink" Target="https://www.jimsdogwash.co.nz/2023/08/18/spring-grooming-tips/" TargetMode="External"/><Relationship Id="rId50" Type="http://schemas.openxmlformats.org/officeDocument/2006/relationships/hyperlink" Target="https://www.jimsmowing.co.nz/blog/raised-garden-bed-ideas/" TargetMode="External"/><Relationship Id="rId55" Type="http://schemas.openxmlformats.org/officeDocument/2006/relationships/hyperlink" Target="https://jimscleaning.co.nz/how-should-i-clean-my-tv-screen/" TargetMode="External"/><Relationship Id="rId76" Type="http://schemas.openxmlformats.org/officeDocument/2006/relationships/hyperlink" Target="https://jimscleaning.co.nz/how-to-clean-casement-windows/" TargetMode="External"/><Relationship Id="rId7" Type="http://schemas.openxmlformats.org/officeDocument/2006/relationships/hyperlink" Target="https://www.jimsdogwash.co.nz/2022/12/01/keeping-your-dog-safe-during-christmas-celebrations/" TargetMode="External"/><Relationship Id="rId71" Type="http://schemas.openxmlformats.org/officeDocument/2006/relationships/hyperlink" Target="https://jimscleaning.co.nz/how-to-maintain-self-cleaning-ovens/" TargetMode="External"/><Relationship Id="rId92" Type="http://schemas.openxmlformats.org/officeDocument/2006/relationships/hyperlink" Target="https://jimshandyman.co.nz/granny-flat-reforms-nz/" TargetMode="External"/><Relationship Id="rId2" Type="http://schemas.openxmlformats.org/officeDocument/2006/relationships/hyperlink" Target="https://www.jimsmowing.co.nz/blog/13-indoor-pet-friendly-plants/" TargetMode="External"/><Relationship Id="rId29" Type="http://schemas.openxmlformats.org/officeDocument/2006/relationships/hyperlink" Target="https://www.jimsmowing.co.nz/blog/can-i-compost-this-guide-to-compost-dos-and-donts/" TargetMode="External"/><Relationship Id="rId24" Type="http://schemas.openxmlformats.org/officeDocument/2006/relationships/hyperlink" Target="https://www.jimsmowing.co.nz/blog/choosing-the-best-lawn-mower/" TargetMode="External"/><Relationship Id="rId40" Type="http://schemas.openxmlformats.org/officeDocument/2006/relationships/hyperlink" Target="https://www.jimscleaning.co.nz/how-to-clean-a-microwave-with-lemon-naturally/" TargetMode="External"/><Relationship Id="rId45" Type="http://schemas.openxmlformats.org/officeDocument/2006/relationships/hyperlink" Target="https://www.jimscleaning.co.nz/how-to-clean-tiles/" TargetMode="External"/><Relationship Id="rId66" Type="http://schemas.openxmlformats.org/officeDocument/2006/relationships/hyperlink" Target="https://jims.co.nz/jimslocalheroes/" TargetMode="External"/><Relationship Id="rId87" Type="http://schemas.openxmlformats.org/officeDocument/2006/relationships/hyperlink" Target="https://www.jimsmowing.co.nz/blog/how-do-i-fertilise-my-garden-properly/" TargetMode="External"/><Relationship Id="rId61" Type="http://schemas.openxmlformats.org/officeDocument/2006/relationships/hyperlink" Target="https://jimscleaning.co.nz/how-to-clean-upholstery/" TargetMode="External"/><Relationship Id="rId82" Type="http://schemas.openxmlformats.org/officeDocument/2006/relationships/hyperlink" Target="https://www.jimsdogwash.co.nz/2024/04/08/preparing-your-pup-for-autumn/" TargetMode="External"/><Relationship Id="rId19" Type="http://schemas.openxmlformats.org/officeDocument/2006/relationships/hyperlink" Target="https://jimscleaning.co.nz/2023/04/13/vintage-cleaning-tips-that-actually-work/" TargetMode="External"/><Relationship Id="rId14" Type="http://schemas.openxmlformats.org/officeDocument/2006/relationships/hyperlink" Target="https://www.jimsmowing.co.nz/blog/the-ultimate-guide-to-lawn-aeration/" TargetMode="External"/><Relationship Id="rId30" Type="http://schemas.openxmlformats.org/officeDocument/2006/relationships/hyperlink" Target="https://jimstestandtag.co.nz/electrical-testing-and-tagging-services-best-practices-for-small-businesses/" TargetMode="External"/><Relationship Id="rId35" Type="http://schemas.openxmlformats.org/officeDocument/2006/relationships/hyperlink" Target="https://www.jimstrees.co.nz/benefits-mulch-garden/" TargetMode="External"/><Relationship Id="rId56" Type="http://schemas.openxmlformats.org/officeDocument/2006/relationships/hyperlink" Target="https://www.jimsbuildinginspections.co.nz/subfloor-ventilation/" TargetMode="External"/><Relationship Id="rId77" Type="http://schemas.openxmlformats.org/officeDocument/2006/relationships/hyperlink" Target="https://jimscleaning.co.nz/best-way-to-clean-sliding-doors-a-complete-gui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imscleaning.co.nz/franchise-enquiry/" TargetMode="External"/><Relationship Id="rId3" Type="http://schemas.openxmlformats.org/officeDocument/2006/relationships/hyperlink" Target="https://www.youtube.com/watch?si=l19i_kqvQZm3PnFc&amp;v=Vm1TV93Gv8U&amp;feature=youtu.be" TargetMode="External"/><Relationship Id="rId7" Type="http://schemas.openxmlformats.org/officeDocument/2006/relationships/hyperlink" Target="https://jimslaundryservices.co.nz/franchise/" TargetMode="External"/><Relationship Id="rId2" Type="http://schemas.openxmlformats.org/officeDocument/2006/relationships/hyperlink" Target="https://youtu.be/UaKP4mMcDao?si=Gilp1reaiuSnw7lq" TargetMode="External"/><Relationship Id="rId1" Type="http://schemas.openxmlformats.org/officeDocument/2006/relationships/hyperlink" Target="https://www.jimscleaning.co.nz/" TargetMode="External"/><Relationship Id="rId6" Type="http://schemas.openxmlformats.org/officeDocument/2006/relationships/hyperlink" Target="https://youtu.be/HmYDBx3KNzk?feature=shared" TargetMode="External"/><Relationship Id="rId5" Type="http://schemas.openxmlformats.org/officeDocument/2006/relationships/hyperlink" Target="https://www.jimsmowing.co.nz/franchise-opportunities/" TargetMode="External"/><Relationship Id="rId4" Type="http://schemas.openxmlformats.org/officeDocument/2006/relationships/hyperlink" Target="https://youtu.be/PIGHHxpy3ZM?si=peEgDf0xDPWI2xF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019B-A242-804D-990A-7533E458CFBB}">
  <dimension ref="A1:P38"/>
  <sheetViews>
    <sheetView topLeftCell="B31" workbookViewId="0">
      <selection activeCell="O39" sqref="O39"/>
    </sheetView>
  </sheetViews>
  <sheetFormatPr baseColWidth="10" defaultColWidth="10.83203125" defaultRowHeight="16" x14ac:dyDescent="0.2"/>
  <cols>
    <col min="1" max="1" width="18.33203125" customWidth="1"/>
    <col min="2" max="3" width="11.1640625" bestFit="1" customWidth="1"/>
    <col min="4" max="4" width="13.1640625" bestFit="1" customWidth="1"/>
    <col min="5" max="5" width="15.83203125" bestFit="1" customWidth="1"/>
    <col min="6" max="6" width="1.1640625" customWidth="1"/>
    <col min="7" max="7" width="13" customWidth="1"/>
    <col min="8" max="8" width="11.83203125" customWidth="1"/>
    <col min="9" max="9" width="13.83203125" bestFit="1" customWidth="1"/>
    <col min="10" max="10" width="11.83203125" customWidth="1"/>
    <col min="11" max="11" width="16.83203125" bestFit="1" customWidth="1"/>
    <col min="12" max="12" width="1.1640625" customWidth="1"/>
    <col min="13" max="13" width="1" customWidth="1"/>
    <col min="14" max="14" width="85" bestFit="1" customWidth="1"/>
    <col min="15" max="15" width="23" customWidth="1"/>
  </cols>
  <sheetData>
    <row r="1" spans="1:15" x14ac:dyDescent="0.2">
      <c r="A1" s="134" t="s">
        <v>85</v>
      </c>
      <c r="B1" s="135"/>
      <c r="C1" s="135"/>
      <c r="D1" s="135"/>
      <c r="E1" s="136"/>
      <c r="G1" s="12" t="s">
        <v>6</v>
      </c>
      <c r="H1" s="13"/>
      <c r="I1" s="13"/>
      <c r="J1" s="13"/>
      <c r="K1" s="14"/>
      <c r="L1" s="1"/>
      <c r="M1" s="2"/>
      <c r="N1" s="15"/>
    </row>
    <row r="2" spans="1:15" x14ac:dyDescent="0.2">
      <c r="A2" s="16" t="s">
        <v>19</v>
      </c>
      <c r="B2" s="16" t="s">
        <v>1</v>
      </c>
      <c r="C2" s="16" t="s">
        <v>2</v>
      </c>
      <c r="D2" s="16" t="s">
        <v>9</v>
      </c>
      <c r="E2" s="16" t="s">
        <v>3</v>
      </c>
      <c r="G2" s="17" t="s">
        <v>10</v>
      </c>
      <c r="H2" s="17" t="s">
        <v>7</v>
      </c>
      <c r="I2" s="17" t="s">
        <v>11</v>
      </c>
      <c r="J2" s="17" t="s">
        <v>8</v>
      </c>
      <c r="K2" s="17" t="s">
        <v>12</v>
      </c>
      <c r="L2" s="3"/>
      <c r="N2" s="17" t="s">
        <v>4</v>
      </c>
    </row>
    <row r="3" spans="1:15" x14ac:dyDescent="0.2">
      <c r="A3" s="28">
        <v>44894</v>
      </c>
      <c r="B3" s="4">
        <v>0.26700000000000002</v>
      </c>
      <c r="C3" s="4">
        <v>1.7000000000000001E-2</v>
      </c>
      <c r="D3" s="7">
        <f>C3*E3</f>
        <v>317.35599999999999</v>
      </c>
      <c r="E3" s="5">
        <v>18668</v>
      </c>
      <c r="G3" s="8">
        <v>13068</v>
      </c>
      <c r="H3" s="9">
        <v>194</v>
      </c>
      <c r="I3" s="10">
        <f>(H3/G3)*E3</f>
        <v>277.13437404346496</v>
      </c>
      <c r="J3" s="9">
        <v>130</v>
      </c>
      <c r="K3" s="10">
        <f t="shared" ref="K3:K24" si="0">(J3/G3)*E3</f>
        <v>185.7086011631466</v>
      </c>
      <c r="N3" s="11" t="s">
        <v>24</v>
      </c>
    </row>
    <row r="4" spans="1:15" x14ac:dyDescent="0.2">
      <c r="A4" s="28">
        <v>44908</v>
      </c>
      <c r="B4" s="6">
        <v>0.26800000000000002</v>
      </c>
      <c r="C4" s="6">
        <v>1.2999999999999999E-2</v>
      </c>
      <c r="D4" s="7">
        <f>C4*E4</f>
        <v>241.11099999999999</v>
      </c>
      <c r="E4" s="5">
        <v>18547</v>
      </c>
      <c r="G4" s="8">
        <v>12983</v>
      </c>
      <c r="H4" s="9">
        <v>209</v>
      </c>
      <c r="I4" s="10">
        <f t="shared" ref="I4:I24" si="1">(H4/G4)*E4</f>
        <v>298.56912886081801</v>
      </c>
      <c r="J4" s="9">
        <v>128</v>
      </c>
      <c r="K4" s="10">
        <f t="shared" si="0"/>
        <v>182.85573442193638</v>
      </c>
      <c r="N4" s="9" t="s">
        <v>31</v>
      </c>
    </row>
    <row r="5" spans="1:15" x14ac:dyDescent="0.2">
      <c r="A5" s="28">
        <v>44957</v>
      </c>
      <c r="B5" s="6">
        <v>0.29299999999999998</v>
      </c>
      <c r="C5" s="6">
        <v>2.1999999999999999E-2</v>
      </c>
      <c r="D5" s="7">
        <f t="shared" ref="D5:D28" si="2">C5*E5</f>
        <v>408.09999999999997</v>
      </c>
      <c r="E5" s="5">
        <v>18550</v>
      </c>
      <c r="G5" s="8">
        <v>12985</v>
      </c>
      <c r="H5" s="9">
        <v>243</v>
      </c>
      <c r="I5" s="10">
        <f t="shared" si="1"/>
        <v>347.14285714285711</v>
      </c>
      <c r="J5" s="9">
        <v>163</v>
      </c>
      <c r="K5" s="10">
        <f t="shared" si="0"/>
        <v>232.85714285714286</v>
      </c>
      <c r="N5" s="9" t="s">
        <v>32</v>
      </c>
    </row>
    <row r="6" spans="1:15" x14ac:dyDescent="0.2">
      <c r="A6" s="28" t="s">
        <v>55</v>
      </c>
      <c r="B6" s="22">
        <v>0.26400000000000001</v>
      </c>
      <c r="C6" s="22">
        <v>0.01</v>
      </c>
      <c r="D6" s="7">
        <f t="shared" si="2"/>
        <v>184.20000000000002</v>
      </c>
      <c r="E6" s="23">
        <v>18420</v>
      </c>
      <c r="G6" s="8">
        <v>12894</v>
      </c>
      <c r="H6" s="9">
        <v>160</v>
      </c>
      <c r="I6" s="10">
        <f t="shared" si="1"/>
        <v>228.57142857142858</v>
      </c>
      <c r="J6" s="9">
        <v>107</v>
      </c>
      <c r="K6" s="10">
        <f t="shared" si="0"/>
        <v>152.85714285714286</v>
      </c>
      <c r="N6" s="9" t="s">
        <v>60</v>
      </c>
    </row>
    <row r="7" spans="1:15" x14ac:dyDescent="0.2">
      <c r="A7" s="28">
        <v>45013</v>
      </c>
      <c r="B7" s="26">
        <v>0.28399999999999997</v>
      </c>
      <c r="C7" s="26">
        <v>2.5000000000000001E-2</v>
      </c>
      <c r="D7" s="7">
        <f t="shared" si="2"/>
        <v>459.32500000000005</v>
      </c>
      <c r="E7" s="23">
        <v>18373</v>
      </c>
      <c r="G7" s="8">
        <v>12862</v>
      </c>
      <c r="H7" s="9">
        <v>109</v>
      </c>
      <c r="I7" s="10">
        <f t="shared" si="1"/>
        <v>155.70338983050848</v>
      </c>
      <c r="J7" s="9">
        <v>70</v>
      </c>
      <c r="K7" s="10">
        <f t="shared" si="0"/>
        <v>99.993002643445806</v>
      </c>
      <c r="N7" s="9" t="s">
        <v>65</v>
      </c>
    </row>
    <row r="8" spans="1:15" x14ac:dyDescent="0.2">
      <c r="A8" s="28">
        <v>45042</v>
      </c>
      <c r="B8" s="26">
        <v>0.26100000000000001</v>
      </c>
      <c r="C8" s="26">
        <v>1.7999999999999999E-2</v>
      </c>
      <c r="D8" s="7">
        <f t="shared" si="2"/>
        <v>330.92999999999995</v>
      </c>
      <c r="E8" s="23">
        <v>18385</v>
      </c>
      <c r="G8" s="8">
        <v>12870</v>
      </c>
      <c r="H8" s="9">
        <v>185</v>
      </c>
      <c r="I8" s="10">
        <f t="shared" si="1"/>
        <v>264.27544677544677</v>
      </c>
      <c r="J8" s="9">
        <v>124</v>
      </c>
      <c r="K8" s="10">
        <f t="shared" si="0"/>
        <v>177.13597513597514</v>
      </c>
      <c r="N8" s="9" t="s">
        <v>66</v>
      </c>
    </row>
    <row r="9" spans="1:15" x14ac:dyDescent="0.2">
      <c r="A9" s="30">
        <v>45076</v>
      </c>
      <c r="B9" s="31">
        <v>0.17299999999999999</v>
      </c>
      <c r="C9" s="31">
        <v>1.7000000000000001E-2</v>
      </c>
      <c r="D9" s="32">
        <f t="shared" si="2"/>
        <v>312.613</v>
      </c>
      <c r="E9" s="23">
        <v>18389</v>
      </c>
      <c r="G9" s="8">
        <v>12880</v>
      </c>
      <c r="H9" s="9">
        <v>101</v>
      </c>
      <c r="I9" s="10">
        <f t="shared" si="1"/>
        <v>144.19945652173914</v>
      </c>
      <c r="J9" s="9">
        <v>61</v>
      </c>
      <c r="K9" s="10">
        <f t="shared" si="0"/>
        <v>87.090760869565216</v>
      </c>
      <c r="N9" s="9" t="s">
        <v>77</v>
      </c>
      <c r="O9" t="s">
        <v>76</v>
      </c>
    </row>
    <row r="10" spans="1:15" x14ac:dyDescent="0.2">
      <c r="A10" s="28">
        <v>45104</v>
      </c>
      <c r="B10" s="33">
        <v>0.26899999999999996</v>
      </c>
      <c r="C10" s="33">
        <v>1.7000000000000001E-2</v>
      </c>
      <c r="D10" s="34">
        <f t="shared" si="2"/>
        <v>311.916</v>
      </c>
      <c r="E10" s="35">
        <v>18348</v>
      </c>
      <c r="G10" s="34">
        <v>12844</v>
      </c>
      <c r="H10" s="9">
        <v>109</v>
      </c>
      <c r="I10" s="10">
        <f t="shared" si="1"/>
        <v>155.70943631267519</v>
      </c>
      <c r="J10" s="9">
        <v>79</v>
      </c>
      <c r="K10" s="10">
        <f t="shared" si="0"/>
        <v>112.85362815322328</v>
      </c>
      <c r="N10" s="9" t="s">
        <v>83</v>
      </c>
    </row>
    <row r="11" spans="1:15" x14ac:dyDescent="0.2">
      <c r="A11" s="28">
        <v>45132</v>
      </c>
      <c r="B11" s="33">
        <v>0.26899999999999996</v>
      </c>
      <c r="C11" s="33">
        <v>1.8000000000000002E-2</v>
      </c>
      <c r="D11" s="34">
        <f t="shared" si="2"/>
        <v>332.98200000000003</v>
      </c>
      <c r="E11" s="35">
        <v>18499</v>
      </c>
      <c r="G11" s="34">
        <v>12950</v>
      </c>
      <c r="H11" s="9">
        <v>98</v>
      </c>
      <c r="I11" s="10">
        <f t="shared" si="1"/>
        <v>139.99243243243242</v>
      </c>
      <c r="J11" s="9">
        <v>61</v>
      </c>
      <c r="K11" s="10">
        <f t="shared" si="0"/>
        <v>87.138146718146729</v>
      </c>
      <c r="N11" s="9" t="s">
        <v>84</v>
      </c>
    </row>
    <row r="12" spans="1:15" x14ac:dyDescent="0.2">
      <c r="A12" s="28">
        <v>45153</v>
      </c>
      <c r="B12" s="33">
        <v>0.27399999999999997</v>
      </c>
      <c r="C12" s="33">
        <v>1.8000000000000002E-2</v>
      </c>
      <c r="D12" s="34">
        <f t="shared" si="2"/>
        <v>330.46200000000005</v>
      </c>
      <c r="E12" s="35">
        <v>18359</v>
      </c>
      <c r="G12" s="8">
        <v>12852</v>
      </c>
      <c r="H12" s="9">
        <v>100</v>
      </c>
      <c r="I12" s="10">
        <f t="shared" si="1"/>
        <v>142.84936196700903</v>
      </c>
      <c r="J12" s="9">
        <v>60</v>
      </c>
      <c r="K12" s="10">
        <f t="shared" si="0"/>
        <v>85.709617180205413</v>
      </c>
      <c r="N12" s="9" t="s">
        <v>108</v>
      </c>
    </row>
    <row r="13" spans="1:15" x14ac:dyDescent="0.2">
      <c r="A13" s="28">
        <v>45188</v>
      </c>
      <c r="B13" s="33">
        <v>0.28699999999999998</v>
      </c>
      <c r="C13" s="33">
        <v>0.02</v>
      </c>
      <c r="D13" s="34">
        <f t="shared" si="2"/>
        <v>364.54</v>
      </c>
      <c r="E13" s="35">
        <v>18227</v>
      </c>
      <c r="G13" s="8">
        <v>12759</v>
      </c>
      <c r="H13" s="9">
        <v>41</v>
      </c>
      <c r="I13" s="10">
        <f t="shared" si="1"/>
        <v>58.570969511717223</v>
      </c>
      <c r="J13" s="9">
        <v>34</v>
      </c>
      <c r="K13" s="10">
        <f t="shared" si="0"/>
        <v>48.571047887765495</v>
      </c>
      <c r="N13" s="9" t="s">
        <v>122</v>
      </c>
    </row>
    <row r="14" spans="1:15" x14ac:dyDescent="0.2">
      <c r="A14" s="28">
        <v>45216</v>
      </c>
      <c r="B14" s="33">
        <v>0.28499999999999998</v>
      </c>
      <c r="C14" s="33">
        <v>1.4999999999999999E-2</v>
      </c>
      <c r="D14" s="34">
        <f t="shared" si="2"/>
        <v>297.01499999999999</v>
      </c>
      <c r="E14" s="35">
        <v>19801</v>
      </c>
      <c r="G14" s="8">
        <v>13861</v>
      </c>
      <c r="H14" s="9">
        <v>63</v>
      </c>
      <c r="I14" s="10">
        <f t="shared" si="1"/>
        <v>89.998052088593894</v>
      </c>
      <c r="J14" s="9">
        <v>54</v>
      </c>
      <c r="K14" s="10">
        <f t="shared" si="0"/>
        <v>77.141187504509048</v>
      </c>
      <c r="N14" s="9" t="s">
        <v>121</v>
      </c>
    </row>
    <row r="15" spans="1:15" x14ac:dyDescent="0.2">
      <c r="A15" s="28">
        <v>45258</v>
      </c>
      <c r="B15" s="33">
        <v>0.28699999999999998</v>
      </c>
      <c r="C15" s="33">
        <v>1.2999999999999999E-2</v>
      </c>
      <c r="D15" s="34">
        <f t="shared" si="2"/>
        <v>275.678</v>
      </c>
      <c r="E15" s="35">
        <v>21206</v>
      </c>
      <c r="G15" s="8">
        <v>14845</v>
      </c>
      <c r="H15" s="9">
        <v>58</v>
      </c>
      <c r="I15" s="10">
        <f t="shared" si="1"/>
        <v>82.852677669248891</v>
      </c>
      <c r="J15" s="9">
        <v>53</v>
      </c>
      <c r="K15" s="10">
        <f t="shared" si="0"/>
        <v>75.710205456382624</v>
      </c>
      <c r="N15" s="9" t="s">
        <v>127</v>
      </c>
    </row>
    <row r="16" spans="1:15" x14ac:dyDescent="0.2">
      <c r="A16" s="28">
        <v>45279</v>
      </c>
      <c r="B16" s="33">
        <v>0.29299999999999998</v>
      </c>
      <c r="C16" s="33">
        <v>1.9E-2</v>
      </c>
      <c r="D16" s="34">
        <f t="shared" si="2"/>
        <v>422.71199999999999</v>
      </c>
      <c r="E16" s="35">
        <v>22248</v>
      </c>
      <c r="G16" s="8">
        <v>15574</v>
      </c>
      <c r="H16" s="9">
        <v>90</v>
      </c>
      <c r="I16" s="10">
        <f t="shared" si="1"/>
        <v>128.56812636445358</v>
      </c>
      <c r="J16" s="9">
        <v>81</v>
      </c>
      <c r="K16" s="10">
        <f t="shared" si="0"/>
        <v>115.71131372800822</v>
      </c>
      <c r="N16" s="9" t="s">
        <v>132</v>
      </c>
    </row>
    <row r="17" spans="1:15" x14ac:dyDescent="0.2">
      <c r="A17" s="28">
        <v>45321</v>
      </c>
      <c r="B17" s="33">
        <v>0.29499999999999998</v>
      </c>
      <c r="C17" s="33">
        <v>1.7999999999999999E-2</v>
      </c>
      <c r="D17" s="34">
        <f t="shared" si="2"/>
        <v>424.51199999999994</v>
      </c>
      <c r="E17" s="35">
        <v>23584</v>
      </c>
      <c r="G17" s="8">
        <v>16509</v>
      </c>
      <c r="H17" s="9">
        <v>67</v>
      </c>
      <c r="I17" s="10">
        <f t="shared" si="1"/>
        <v>95.713126173602276</v>
      </c>
      <c r="J17" s="9">
        <v>62</v>
      </c>
      <c r="K17" s="10">
        <f t="shared" si="0"/>
        <v>88.570355563631963</v>
      </c>
      <c r="N17" s="9" t="s">
        <v>214</v>
      </c>
    </row>
    <row r="18" spans="1:15" x14ac:dyDescent="0.2">
      <c r="A18" s="28">
        <v>45349</v>
      </c>
      <c r="B18" s="33">
        <v>0.31</v>
      </c>
      <c r="C18" s="33">
        <v>0.02</v>
      </c>
      <c r="D18" s="34">
        <f t="shared" si="2"/>
        <v>500.88</v>
      </c>
      <c r="E18" s="35">
        <v>25044</v>
      </c>
      <c r="G18" s="8">
        <v>17531</v>
      </c>
      <c r="H18" s="9">
        <v>100</v>
      </c>
      <c r="I18" s="10">
        <f t="shared" si="1"/>
        <v>142.85551309109579</v>
      </c>
      <c r="J18" s="9">
        <v>70</v>
      </c>
      <c r="K18" s="10">
        <f t="shared" si="0"/>
        <v>99.998859163767037</v>
      </c>
      <c r="N18" s="9" t="s">
        <v>219</v>
      </c>
    </row>
    <row r="19" spans="1:15" x14ac:dyDescent="0.2">
      <c r="A19" s="28">
        <v>45377</v>
      </c>
      <c r="B19" s="33">
        <v>0.29899999999999999</v>
      </c>
      <c r="C19" s="33">
        <v>1.4E-2</v>
      </c>
      <c r="D19" s="34">
        <f t="shared" si="2"/>
        <v>364.49</v>
      </c>
      <c r="E19" s="35">
        <v>26035</v>
      </c>
      <c r="G19" s="8">
        <v>18225</v>
      </c>
      <c r="H19" s="9">
        <v>10</v>
      </c>
      <c r="I19" s="10">
        <f t="shared" si="1"/>
        <v>14.285322359396433</v>
      </c>
      <c r="J19" s="9">
        <v>2</v>
      </c>
      <c r="K19" s="10">
        <f t="shared" si="0"/>
        <v>2.8570644718792866</v>
      </c>
      <c r="N19" s="9" t="s">
        <v>224</v>
      </c>
    </row>
    <row r="20" spans="1:15" x14ac:dyDescent="0.2">
      <c r="A20" s="28">
        <v>45412</v>
      </c>
      <c r="B20" s="33">
        <v>0.26800000000000002</v>
      </c>
      <c r="C20" s="33">
        <v>2.1999999999999999E-2</v>
      </c>
      <c r="D20" s="34">
        <f t="shared" si="2"/>
        <v>590.21600000000001</v>
      </c>
      <c r="E20" s="35">
        <v>26828</v>
      </c>
      <c r="G20" s="8">
        <v>18780</v>
      </c>
      <c r="H20" s="9">
        <v>80</v>
      </c>
      <c r="I20" s="10">
        <f t="shared" si="1"/>
        <v>114.28328008519703</v>
      </c>
      <c r="J20" s="9">
        <v>74</v>
      </c>
      <c r="K20" s="10">
        <f t="shared" si="0"/>
        <v>105.71203407880725</v>
      </c>
      <c r="N20" s="9" t="s">
        <v>237</v>
      </c>
      <c r="O20" t="s">
        <v>244</v>
      </c>
    </row>
    <row r="21" spans="1:15" x14ac:dyDescent="0.2">
      <c r="A21" s="28">
        <v>45440</v>
      </c>
      <c r="B21" s="33">
        <v>0.29799999999999999</v>
      </c>
      <c r="C21" s="33">
        <v>2.7E-2</v>
      </c>
      <c r="D21" s="34">
        <f t="shared" si="2"/>
        <v>763.12800000000004</v>
      </c>
      <c r="E21" s="35">
        <v>28264</v>
      </c>
      <c r="G21" s="8">
        <v>19785</v>
      </c>
      <c r="H21" s="9">
        <v>63</v>
      </c>
      <c r="I21" s="10">
        <f t="shared" si="1"/>
        <v>89.999090219863533</v>
      </c>
      <c r="J21" s="9">
        <v>60</v>
      </c>
      <c r="K21" s="10">
        <f t="shared" si="0"/>
        <v>85.713419257012887</v>
      </c>
      <c r="N21" s="9" t="s">
        <v>245</v>
      </c>
    </row>
    <row r="22" spans="1:15" x14ac:dyDescent="0.2">
      <c r="A22" s="28">
        <v>45468</v>
      </c>
      <c r="B22" s="33">
        <v>0.29499999999999998</v>
      </c>
      <c r="C22" s="33">
        <v>1.7000000000000001E-2</v>
      </c>
      <c r="D22" s="34">
        <f t="shared" si="2"/>
        <v>495.17600000000004</v>
      </c>
      <c r="E22" s="35">
        <v>29128</v>
      </c>
      <c r="G22" s="8">
        <v>20390</v>
      </c>
      <c r="H22" s="9">
        <f>70+61</f>
        <v>131</v>
      </c>
      <c r="I22" s="10">
        <f t="shared" si="1"/>
        <v>187.13918587542912</v>
      </c>
      <c r="J22" s="9">
        <v>92</v>
      </c>
      <c r="K22" s="10">
        <f t="shared" si="0"/>
        <v>131.42599313388916</v>
      </c>
      <c r="N22" s="9" t="s">
        <v>250</v>
      </c>
    </row>
    <row r="23" spans="1:15" x14ac:dyDescent="0.2">
      <c r="A23" s="28">
        <v>45503</v>
      </c>
      <c r="B23" s="33">
        <v>0.29099999999999998</v>
      </c>
      <c r="C23" s="33">
        <v>1.6E-2</v>
      </c>
      <c r="D23" s="34">
        <f t="shared" si="2"/>
        <v>462.512</v>
      </c>
      <c r="E23" s="35">
        <v>28907</v>
      </c>
      <c r="G23" s="8">
        <v>20235</v>
      </c>
      <c r="H23" s="9">
        <v>57</v>
      </c>
      <c r="I23" s="10">
        <f t="shared" si="1"/>
        <v>81.428169014084517</v>
      </c>
      <c r="J23" s="9">
        <v>62</v>
      </c>
      <c r="K23" s="10">
        <f t="shared" si="0"/>
        <v>88.570990857425258</v>
      </c>
      <c r="N23" s="9" t="s">
        <v>266</v>
      </c>
    </row>
    <row r="24" spans="1:15" x14ac:dyDescent="0.2">
      <c r="A24" s="28">
        <v>45531</v>
      </c>
      <c r="B24" s="33">
        <v>0.27</v>
      </c>
      <c r="C24" s="33">
        <v>1.4E-2</v>
      </c>
      <c r="D24" s="34">
        <f t="shared" si="2"/>
        <v>404.47399999999999</v>
      </c>
      <c r="E24" s="35">
        <v>28891</v>
      </c>
      <c r="G24" s="8">
        <v>20224</v>
      </c>
      <c r="H24" s="9">
        <v>91</v>
      </c>
      <c r="I24" s="10">
        <f t="shared" si="1"/>
        <v>129.99807159810126</v>
      </c>
      <c r="J24" s="9">
        <v>72</v>
      </c>
      <c r="K24" s="10">
        <f t="shared" si="0"/>
        <v>102.85561708860759</v>
      </c>
      <c r="N24" s="9" t="s">
        <v>272</v>
      </c>
    </row>
    <row r="25" spans="1:15" x14ac:dyDescent="0.2">
      <c r="A25" s="28">
        <v>45559</v>
      </c>
      <c r="B25" s="33">
        <v>0.28899999999999998</v>
      </c>
      <c r="C25" s="33">
        <v>1.6E-2</v>
      </c>
      <c r="D25" s="34">
        <f t="shared" si="2"/>
        <v>461.68</v>
      </c>
      <c r="E25" s="35">
        <v>28855</v>
      </c>
      <c r="G25" s="8">
        <v>20199</v>
      </c>
      <c r="H25" s="9">
        <v>52</v>
      </c>
      <c r="I25" s="10">
        <f t="shared" ref="I25:I28" si="3">(H25/G25)*E25</f>
        <v>74.283875439378178</v>
      </c>
      <c r="J25" s="9">
        <v>38</v>
      </c>
      <c r="K25" s="10">
        <f t="shared" ref="K25:K28" si="4">(J25/G25)*E25</f>
        <v>54.284370513391757</v>
      </c>
      <c r="N25" s="9" t="s">
        <v>278</v>
      </c>
      <c r="O25" t="s">
        <v>282</v>
      </c>
    </row>
    <row r="26" spans="1:15" x14ac:dyDescent="0.2">
      <c r="A26" s="28">
        <v>45594</v>
      </c>
      <c r="B26" s="33">
        <v>0.27100000000000002</v>
      </c>
      <c r="C26" s="33">
        <v>1.6E-2</v>
      </c>
      <c r="D26" s="34">
        <f t="shared" si="2"/>
        <v>460.25600000000003</v>
      </c>
      <c r="E26" s="35">
        <v>28766</v>
      </c>
      <c r="G26" s="34">
        <v>20137</v>
      </c>
      <c r="H26" s="9">
        <v>92</v>
      </c>
      <c r="I26" s="10">
        <f t="shared" si="3"/>
        <v>131.42335005214281</v>
      </c>
      <c r="J26" s="9">
        <v>93</v>
      </c>
      <c r="K26" s="10">
        <f t="shared" si="4"/>
        <v>132.85186472662264</v>
      </c>
      <c r="N26" s="9" t="s">
        <v>291</v>
      </c>
      <c r="O26" t="s">
        <v>292</v>
      </c>
    </row>
    <row r="27" spans="1:15" x14ac:dyDescent="0.2">
      <c r="A27" s="28">
        <v>45622</v>
      </c>
      <c r="B27" s="33">
        <v>0.27500000000000002</v>
      </c>
      <c r="C27" s="33">
        <v>1.6E-2</v>
      </c>
      <c r="D27" s="34">
        <f t="shared" si="2"/>
        <v>461.69600000000003</v>
      </c>
      <c r="E27" s="35">
        <v>28856</v>
      </c>
      <c r="G27" s="34">
        <v>20200</v>
      </c>
      <c r="H27" s="9">
        <v>87</v>
      </c>
      <c r="I27" s="10">
        <f t="shared" si="3"/>
        <v>124.28079207920793</v>
      </c>
      <c r="J27" s="9">
        <v>57</v>
      </c>
      <c r="K27" s="10">
        <f t="shared" si="4"/>
        <v>81.425346534653457</v>
      </c>
      <c r="N27" s="9" t="s">
        <v>297</v>
      </c>
      <c r="O27" t="s">
        <v>301</v>
      </c>
    </row>
    <row r="28" spans="1:15" x14ac:dyDescent="0.2">
      <c r="A28" s="28">
        <v>45643</v>
      </c>
      <c r="B28" s="33">
        <v>0.27300000000000002</v>
      </c>
      <c r="C28" s="33">
        <v>1.6E-2</v>
      </c>
      <c r="D28" s="34">
        <f t="shared" si="2"/>
        <v>462.76800000000003</v>
      </c>
      <c r="E28" s="35">
        <v>28923</v>
      </c>
      <c r="G28" s="34">
        <v>20247</v>
      </c>
      <c r="H28" s="9">
        <v>206</v>
      </c>
      <c r="I28" s="10">
        <f t="shared" si="3"/>
        <v>294.27263298266411</v>
      </c>
      <c r="J28" s="9">
        <v>206</v>
      </c>
      <c r="K28" s="10">
        <f t="shared" si="4"/>
        <v>294.27263298266411</v>
      </c>
      <c r="N28" s="9" t="s">
        <v>302</v>
      </c>
      <c r="O28" t="s">
        <v>303</v>
      </c>
    </row>
    <row r="29" spans="1:15" x14ac:dyDescent="0.2">
      <c r="A29" s="28">
        <v>45685</v>
      </c>
      <c r="B29" s="33">
        <v>0.29599999999999999</v>
      </c>
      <c r="C29" s="33">
        <v>2.3E-2</v>
      </c>
      <c r="D29" s="34">
        <f t="shared" ref="D29:D38" si="5">C29*E29</f>
        <v>665.298</v>
      </c>
      <c r="E29" s="35">
        <v>28926</v>
      </c>
      <c r="G29" s="34">
        <v>20249</v>
      </c>
      <c r="H29" s="9">
        <v>182</v>
      </c>
      <c r="I29" s="10">
        <f t="shared" ref="I29:I38" si="6">(H29/G29)*E29</f>
        <v>259.9897278877969</v>
      </c>
      <c r="J29" s="9">
        <v>214</v>
      </c>
      <c r="K29" s="10">
        <f t="shared" ref="K29:K38" si="7">(J29/G29)*E29</f>
        <v>305.70220751642057</v>
      </c>
      <c r="N29" s="9" t="s">
        <v>308</v>
      </c>
    </row>
    <row r="30" spans="1:15" x14ac:dyDescent="0.2">
      <c r="A30" s="28">
        <v>45713</v>
      </c>
      <c r="B30" s="33">
        <v>0.32400000000000001</v>
      </c>
      <c r="C30" s="33">
        <v>1.7000000000000001E-2</v>
      </c>
      <c r="D30" s="34">
        <f t="shared" si="5"/>
        <v>491.04500000000002</v>
      </c>
      <c r="E30" s="35">
        <v>28885</v>
      </c>
      <c r="G30" s="34">
        <v>20220</v>
      </c>
      <c r="H30" s="9">
        <v>95</v>
      </c>
      <c r="I30" s="10">
        <f t="shared" si="6"/>
        <v>135.71092977250248</v>
      </c>
      <c r="J30" s="9">
        <v>63</v>
      </c>
      <c r="K30" s="10">
        <f t="shared" si="7"/>
        <v>89.997774480712167</v>
      </c>
      <c r="N30" s="9" t="s">
        <v>319</v>
      </c>
    </row>
    <row r="31" spans="1:15" x14ac:dyDescent="0.2">
      <c r="A31" s="28">
        <v>45741</v>
      </c>
      <c r="B31" s="33">
        <v>0.41499999999999998</v>
      </c>
      <c r="C31" s="33">
        <v>2.4E-2</v>
      </c>
      <c r="D31" s="34">
        <f t="shared" si="5"/>
        <v>690.45600000000002</v>
      </c>
      <c r="E31" s="35">
        <v>28769</v>
      </c>
      <c r="G31" s="34">
        <v>20139</v>
      </c>
      <c r="H31" s="9">
        <v>76</v>
      </c>
      <c r="I31" s="10">
        <f t="shared" si="6"/>
        <v>108.56765479914594</v>
      </c>
      <c r="J31" s="9">
        <v>104</v>
      </c>
      <c r="K31" s="10">
        <f t="shared" si="7"/>
        <v>148.56626446198919</v>
      </c>
      <c r="N31" s="9" t="s">
        <v>326</v>
      </c>
    </row>
    <row r="32" spans="1:15" x14ac:dyDescent="0.2">
      <c r="A32" s="28">
        <v>45776</v>
      </c>
      <c r="B32" s="33">
        <v>0.30399999999999999</v>
      </c>
      <c r="C32" s="33">
        <v>1.4999999999999999E-2</v>
      </c>
      <c r="D32" s="34">
        <f t="shared" si="5"/>
        <v>429.97499999999997</v>
      </c>
      <c r="E32" s="35">
        <v>28665</v>
      </c>
      <c r="G32" s="34">
        <v>20066</v>
      </c>
      <c r="H32" s="9">
        <v>69</v>
      </c>
      <c r="I32" s="10">
        <f t="shared" si="6"/>
        <v>98.568972391109341</v>
      </c>
      <c r="J32" s="9">
        <v>48</v>
      </c>
      <c r="K32" s="10">
        <f t="shared" si="7"/>
        <v>68.569719924249981</v>
      </c>
      <c r="N32" s="9" t="s">
        <v>332</v>
      </c>
    </row>
    <row r="33" spans="1:16" x14ac:dyDescent="0.2">
      <c r="A33" s="28">
        <v>45804</v>
      </c>
      <c r="B33" s="33">
        <v>0.35699999999999998</v>
      </c>
      <c r="C33" s="33">
        <v>1.7000000000000001E-2</v>
      </c>
      <c r="D33" s="34">
        <f t="shared" si="5"/>
        <v>485.62200000000001</v>
      </c>
      <c r="E33" s="35">
        <v>28566</v>
      </c>
      <c r="G33" s="34">
        <v>19997</v>
      </c>
      <c r="H33" s="9">
        <v>68</v>
      </c>
      <c r="I33" s="10">
        <f t="shared" si="6"/>
        <v>97.138970845626844</v>
      </c>
      <c r="J33" s="9">
        <v>95</v>
      </c>
      <c r="K33" s="10">
        <f t="shared" si="7"/>
        <v>135.70885632844926</v>
      </c>
      <c r="N33" s="9" t="s">
        <v>344</v>
      </c>
    </row>
    <row r="34" spans="1:16" x14ac:dyDescent="0.2">
      <c r="A34" s="28">
        <v>45832</v>
      </c>
      <c r="B34" s="33">
        <v>0.371</v>
      </c>
      <c r="C34" s="33">
        <v>2.1000000000000001E-2</v>
      </c>
      <c r="D34" s="34">
        <f t="shared" si="5"/>
        <v>597.80700000000002</v>
      </c>
      <c r="E34" s="35">
        <v>28467</v>
      </c>
      <c r="G34" s="34">
        <v>19927</v>
      </c>
      <c r="H34" s="9">
        <v>97</v>
      </c>
      <c r="I34" s="10">
        <f t="shared" si="6"/>
        <v>138.57073317609274</v>
      </c>
      <c r="J34" s="9">
        <v>53</v>
      </c>
      <c r="K34" s="10">
        <f t="shared" si="7"/>
        <v>75.713905756009424</v>
      </c>
      <c r="N34" s="9" t="s">
        <v>348</v>
      </c>
      <c r="O34">
        <f>101+59</f>
        <v>160</v>
      </c>
      <c r="P34" t="s">
        <v>349</v>
      </c>
    </row>
    <row r="35" spans="1:16" x14ac:dyDescent="0.2">
      <c r="A35" s="28">
        <v>45867</v>
      </c>
      <c r="B35" s="33">
        <v>0.30599999999999999</v>
      </c>
      <c r="C35" s="33">
        <v>1.2999999999999999E-2</v>
      </c>
      <c r="D35" s="34">
        <f t="shared" si="5"/>
        <v>372.60599999999999</v>
      </c>
      <c r="E35" s="35">
        <v>28662</v>
      </c>
      <c r="G35" s="34">
        <v>20064</v>
      </c>
      <c r="H35" s="9">
        <f>74+53</f>
        <v>127</v>
      </c>
      <c r="I35" s="10">
        <f t="shared" si="6"/>
        <v>181.42314593301435</v>
      </c>
      <c r="J35" s="9">
        <v>45</v>
      </c>
      <c r="K35" s="10">
        <f t="shared" si="7"/>
        <v>64.283791866028707</v>
      </c>
      <c r="N35" s="9" t="s">
        <v>362</v>
      </c>
      <c r="O35">
        <v>43</v>
      </c>
      <c r="P35" t="s">
        <v>349</v>
      </c>
    </row>
    <row r="36" spans="1:16" x14ac:dyDescent="0.2">
      <c r="A36" s="28">
        <v>45895</v>
      </c>
      <c r="B36" s="33">
        <v>0.28399999999999997</v>
      </c>
      <c r="C36" s="33">
        <v>1.6E-2</v>
      </c>
      <c r="D36" s="34">
        <f t="shared" si="5"/>
        <v>457.66399999999999</v>
      </c>
      <c r="E36" s="35">
        <v>28604</v>
      </c>
      <c r="G36" s="34">
        <v>20023</v>
      </c>
      <c r="H36" s="9">
        <f>96+83</f>
        <v>179</v>
      </c>
      <c r="I36" s="10">
        <f t="shared" si="6"/>
        <v>255.71173150876493</v>
      </c>
      <c r="J36" s="9">
        <v>79</v>
      </c>
      <c r="K36" s="10">
        <f t="shared" si="7"/>
        <v>112.8560155820806</v>
      </c>
      <c r="N36" s="9" t="s">
        <v>366</v>
      </c>
    </row>
    <row r="37" spans="1:16" x14ac:dyDescent="0.2">
      <c r="A37" s="28">
        <v>45930</v>
      </c>
      <c r="B37" s="33">
        <v>0.28999999999999998</v>
      </c>
      <c r="C37" s="33">
        <v>2.1999999999999999E-2</v>
      </c>
      <c r="D37" s="34">
        <f t="shared" si="5"/>
        <v>629.68399999999997</v>
      </c>
      <c r="E37" s="35">
        <v>28622</v>
      </c>
      <c r="G37" s="34">
        <v>20035</v>
      </c>
      <c r="H37" s="9">
        <v>191</v>
      </c>
      <c r="I37" s="10">
        <f t="shared" si="6"/>
        <v>272.86259046668334</v>
      </c>
      <c r="J37" s="9">
        <v>101</v>
      </c>
      <c r="K37" s="10">
        <f t="shared" si="7"/>
        <v>144.28859495882207</v>
      </c>
      <c r="N37" s="9" t="s">
        <v>371</v>
      </c>
      <c r="O37">
        <v>87</v>
      </c>
      <c r="P37" t="s">
        <v>349</v>
      </c>
    </row>
    <row r="38" spans="1:16" x14ac:dyDescent="0.2">
      <c r="A38" s="28">
        <v>45958</v>
      </c>
      <c r="B38" s="33">
        <v>0.30299999999999999</v>
      </c>
      <c r="C38" s="33">
        <v>2.9000000000000001E-2</v>
      </c>
      <c r="D38" s="34">
        <f t="shared" si="5"/>
        <v>843.29100000000005</v>
      </c>
      <c r="E38" s="35">
        <v>29079</v>
      </c>
      <c r="G38" s="34">
        <v>20356</v>
      </c>
      <c r="H38" s="9">
        <v>160</v>
      </c>
      <c r="I38" s="10">
        <f t="shared" si="6"/>
        <v>228.56356848103755</v>
      </c>
      <c r="J38" s="9">
        <v>56</v>
      </c>
      <c r="K38" s="10">
        <f t="shared" si="7"/>
        <v>79.997248968363138</v>
      </c>
      <c r="N38" s="9" t="s">
        <v>381</v>
      </c>
      <c r="O38">
        <v>44</v>
      </c>
      <c r="P38" t="s">
        <v>349</v>
      </c>
    </row>
  </sheetData>
  <mergeCells count="1">
    <mergeCell ref="A1:E1"/>
  </mergeCells>
  <phoneticPr fontId="5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7F65-2FC9-41D8-872F-B50D87BD117C}">
  <dimension ref="A1:D149"/>
  <sheetViews>
    <sheetView tabSelected="1" topLeftCell="A143" workbookViewId="0">
      <selection activeCell="B150" sqref="B150"/>
    </sheetView>
  </sheetViews>
  <sheetFormatPr baseColWidth="10" defaultColWidth="15.83203125" defaultRowHeight="16" x14ac:dyDescent="0.2"/>
  <cols>
    <col min="4" max="4" width="118.33203125" customWidth="1"/>
  </cols>
  <sheetData>
    <row r="1" spans="1:4" ht="51" x14ac:dyDescent="0.2">
      <c r="A1" s="19" t="s">
        <v>0</v>
      </c>
      <c r="B1" s="19" t="s">
        <v>13</v>
      </c>
      <c r="C1" s="20" t="s">
        <v>17</v>
      </c>
      <c r="D1" s="19" t="s">
        <v>16</v>
      </c>
    </row>
    <row r="2" spans="1:4" x14ac:dyDescent="0.2">
      <c r="A2" s="18">
        <v>44894</v>
      </c>
      <c r="B2" t="s">
        <v>15</v>
      </c>
      <c r="C2">
        <v>343</v>
      </c>
      <c r="D2" s="21" t="s">
        <v>20</v>
      </c>
    </row>
    <row r="3" spans="1:4" x14ac:dyDescent="0.2">
      <c r="A3" s="18">
        <v>44894</v>
      </c>
      <c r="B3" t="s">
        <v>5</v>
      </c>
      <c r="C3">
        <v>339</v>
      </c>
      <c r="D3" s="21" t="s">
        <v>21</v>
      </c>
    </row>
    <row r="4" spans="1:4" x14ac:dyDescent="0.2">
      <c r="A4" s="18">
        <v>44894</v>
      </c>
      <c r="B4" t="s">
        <v>14</v>
      </c>
      <c r="C4">
        <v>296</v>
      </c>
      <c r="D4" s="21" t="s">
        <v>22</v>
      </c>
    </row>
    <row r="5" spans="1:4" x14ac:dyDescent="0.2">
      <c r="A5" s="18">
        <v>44894</v>
      </c>
      <c r="B5" t="s">
        <v>18</v>
      </c>
      <c r="C5">
        <v>286</v>
      </c>
      <c r="D5" s="21" t="s">
        <v>23</v>
      </c>
    </row>
    <row r="6" spans="1:4" x14ac:dyDescent="0.2">
      <c r="A6" s="18">
        <v>44908</v>
      </c>
      <c r="B6" t="s">
        <v>25</v>
      </c>
      <c r="C6">
        <v>324</v>
      </c>
      <c r="D6" s="21" t="s">
        <v>26</v>
      </c>
    </row>
    <row r="7" spans="1:4" ht="51" x14ac:dyDescent="0.2">
      <c r="A7" s="18">
        <v>45273</v>
      </c>
      <c r="B7" t="s">
        <v>28</v>
      </c>
      <c r="C7">
        <v>313</v>
      </c>
      <c r="D7" s="24" t="s">
        <v>27</v>
      </c>
    </row>
    <row r="8" spans="1:4" x14ac:dyDescent="0.2">
      <c r="A8" s="18">
        <v>44908</v>
      </c>
      <c r="B8" t="s">
        <v>5</v>
      </c>
      <c r="C8">
        <v>282</v>
      </c>
      <c r="D8" s="21" t="s">
        <v>29</v>
      </c>
    </row>
    <row r="9" spans="1:4" x14ac:dyDescent="0.2">
      <c r="A9" s="18">
        <v>44908</v>
      </c>
      <c r="B9" t="s">
        <v>14</v>
      </c>
      <c r="C9">
        <v>280</v>
      </c>
      <c r="D9" s="21" t="s">
        <v>30</v>
      </c>
    </row>
    <row r="10" spans="1:4" x14ac:dyDescent="0.2">
      <c r="A10" s="18">
        <v>44957</v>
      </c>
      <c r="B10" t="s">
        <v>25</v>
      </c>
      <c r="C10">
        <v>406</v>
      </c>
      <c r="D10" s="21" t="s">
        <v>33</v>
      </c>
    </row>
    <row r="11" spans="1:4" x14ac:dyDescent="0.2">
      <c r="A11" s="18">
        <v>44957</v>
      </c>
      <c r="B11" t="s">
        <v>5</v>
      </c>
      <c r="C11">
        <v>394</v>
      </c>
      <c r="D11" s="21" t="s">
        <v>35</v>
      </c>
    </row>
    <row r="12" spans="1:4" x14ac:dyDescent="0.2">
      <c r="A12" s="18">
        <v>44957</v>
      </c>
      <c r="B12" t="s">
        <v>14</v>
      </c>
      <c r="C12">
        <v>381</v>
      </c>
      <c r="D12" s="21" t="s">
        <v>36</v>
      </c>
    </row>
    <row r="13" spans="1:4" x14ac:dyDescent="0.2">
      <c r="A13" s="18">
        <v>44957</v>
      </c>
      <c r="B13" t="s">
        <v>34</v>
      </c>
      <c r="C13">
        <v>353</v>
      </c>
      <c r="D13" s="21" t="s">
        <v>37</v>
      </c>
    </row>
    <row r="14" spans="1:4" x14ac:dyDescent="0.2">
      <c r="A14" s="18">
        <v>44985</v>
      </c>
      <c r="B14" t="s">
        <v>14</v>
      </c>
      <c r="C14">
        <v>387</v>
      </c>
      <c r="D14" s="21" t="s">
        <v>56</v>
      </c>
    </row>
    <row r="15" spans="1:4" x14ac:dyDescent="0.2">
      <c r="A15" s="18">
        <v>44985</v>
      </c>
      <c r="B15" t="s">
        <v>25</v>
      </c>
      <c r="C15">
        <v>290</v>
      </c>
      <c r="D15" s="21" t="s">
        <v>57</v>
      </c>
    </row>
    <row r="16" spans="1:4" x14ac:dyDescent="0.2">
      <c r="A16" s="18">
        <v>44985</v>
      </c>
      <c r="B16" t="s">
        <v>5</v>
      </c>
      <c r="C16">
        <v>242</v>
      </c>
      <c r="D16" s="21" t="s">
        <v>58</v>
      </c>
    </row>
    <row r="17" spans="1:4" x14ac:dyDescent="0.2">
      <c r="A17" s="18">
        <v>44985</v>
      </c>
      <c r="B17" t="s">
        <v>39</v>
      </c>
      <c r="C17">
        <v>226</v>
      </c>
      <c r="D17" t="s">
        <v>59</v>
      </c>
    </row>
    <row r="18" spans="1:4" x14ac:dyDescent="0.2">
      <c r="A18" s="18">
        <v>45013</v>
      </c>
      <c r="B18" t="s">
        <v>5</v>
      </c>
      <c r="C18">
        <v>379</v>
      </c>
      <c r="D18" s="21" t="s">
        <v>61</v>
      </c>
    </row>
    <row r="19" spans="1:4" x14ac:dyDescent="0.2">
      <c r="A19" s="18">
        <v>45013</v>
      </c>
      <c r="B19" t="s">
        <v>14</v>
      </c>
      <c r="C19">
        <v>232</v>
      </c>
      <c r="D19" s="21" t="s">
        <v>62</v>
      </c>
    </row>
    <row r="20" spans="1:4" x14ac:dyDescent="0.2">
      <c r="A20" s="18">
        <v>45013</v>
      </c>
      <c r="B20" t="s">
        <v>15</v>
      </c>
      <c r="C20">
        <v>204</v>
      </c>
      <c r="D20" s="21" t="s">
        <v>63</v>
      </c>
    </row>
    <row r="21" spans="1:4" x14ac:dyDescent="0.2">
      <c r="A21" s="27">
        <v>45013</v>
      </c>
      <c r="B21" t="s">
        <v>41</v>
      </c>
      <c r="C21">
        <v>259</v>
      </c>
      <c r="D21" s="21" t="s">
        <v>64</v>
      </c>
    </row>
    <row r="22" spans="1:4" x14ac:dyDescent="0.2">
      <c r="A22" s="27">
        <v>45042</v>
      </c>
      <c r="B22" t="s">
        <v>25</v>
      </c>
      <c r="C22">
        <v>408</v>
      </c>
      <c r="D22" s="21" t="s">
        <v>68</v>
      </c>
    </row>
    <row r="23" spans="1:4" x14ac:dyDescent="0.2">
      <c r="A23" s="27">
        <v>45042</v>
      </c>
      <c r="B23" t="s">
        <v>5</v>
      </c>
      <c r="C23">
        <v>312</v>
      </c>
      <c r="D23" s="21" t="s">
        <v>69</v>
      </c>
    </row>
    <row r="24" spans="1:4" x14ac:dyDescent="0.2">
      <c r="A24" s="27">
        <v>45042</v>
      </c>
      <c r="B24" t="s">
        <v>14</v>
      </c>
      <c r="C24">
        <v>259</v>
      </c>
      <c r="D24" s="21" t="s">
        <v>70</v>
      </c>
    </row>
    <row r="25" spans="1:4" x14ac:dyDescent="0.2">
      <c r="A25" s="27">
        <v>45042</v>
      </c>
      <c r="B25" t="s">
        <v>67</v>
      </c>
      <c r="C25">
        <v>251</v>
      </c>
      <c r="D25" s="21" t="s">
        <v>71</v>
      </c>
    </row>
    <row r="26" spans="1:4" x14ac:dyDescent="0.2">
      <c r="A26" s="27">
        <v>45076</v>
      </c>
      <c r="B26" t="s">
        <v>67</v>
      </c>
      <c r="C26">
        <v>200</v>
      </c>
      <c r="D26" s="21" t="s">
        <v>72</v>
      </c>
    </row>
    <row r="27" spans="1:4" x14ac:dyDescent="0.2">
      <c r="A27" s="27">
        <v>45076</v>
      </c>
      <c r="B27" t="s">
        <v>5</v>
      </c>
      <c r="C27">
        <v>189</v>
      </c>
      <c r="D27" s="21" t="s">
        <v>73</v>
      </c>
    </row>
    <row r="28" spans="1:4" x14ac:dyDescent="0.2">
      <c r="A28" s="27">
        <v>45076</v>
      </c>
      <c r="B28" t="s">
        <v>14</v>
      </c>
      <c r="C28">
        <v>182</v>
      </c>
      <c r="D28" s="21" t="s">
        <v>74</v>
      </c>
    </row>
    <row r="29" spans="1:4" x14ac:dyDescent="0.2">
      <c r="A29" s="27">
        <v>45076</v>
      </c>
      <c r="B29" t="s">
        <v>25</v>
      </c>
      <c r="C29">
        <v>110</v>
      </c>
      <c r="D29" s="21" t="s">
        <v>75</v>
      </c>
    </row>
    <row r="30" spans="1:4" x14ac:dyDescent="0.2">
      <c r="A30" s="27">
        <v>45104</v>
      </c>
      <c r="B30" t="s">
        <v>40</v>
      </c>
      <c r="C30">
        <v>218</v>
      </c>
      <c r="D30" t="s">
        <v>80</v>
      </c>
    </row>
    <row r="31" spans="1:4" x14ac:dyDescent="0.2">
      <c r="A31" s="27">
        <v>45104</v>
      </c>
      <c r="B31" t="s">
        <v>25</v>
      </c>
      <c r="C31">
        <v>197</v>
      </c>
      <c r="D31" t="s">
        <v>81</v>
      </c>
    </row>
    <row r="32" spans="1:4" x14ac:dyDescent="0.2">
      <c r="A32" s="27">
        <v>45104</v>
      </c>
      <c r="B32" t="s">
        <v>41</v>
      </c>
      <c r="C32">
        <v>188</v>
      </c>
      <c r="D32" t="s">
        <v>82</v>
      </c>
    </row>
    <row r="33" spans="1:4" x14ac:dyDescent="0.2">
      <c r="A33" s="27">
        <v>45104</v>
      </c>
      <c r="B33" t="s">
        <v>28</v>
      </c>
      <c r="C33">
        <v>162</v>
      </c>
      <c r="D33" t="s">
        <v>79</v>
      </c>
    </row>
    <row r="34" spans="1:4" x14ac:dyDescent="0.2">
      <c r="A34" s="27">
        <v>45153</v>
      </c>
      <c r="B34" t="s">
        <v>5</v>
      </c>
      <c r="C34">
        <v>231</v>
      </c>
      <c r="D34" t="s">
        <v>105</v>
      </c>
    </row>
    <row r="35" spans="1:4" x14ac:dyDescent="0.2">
      <c r="A35" s="27">
        <v>45153</v>
      </c>
      <c r="B35" t="s">
        <v>25</v>
      </c>
      <c r="C35">
        <v>215</v>
      </c>
      <c r="D35" s="21" t="s">
        <v>106</v>
      </c>
    </row>
    <row r="36" spans="1:4" x14ac:dyDescent="0.2">
      <c r="A36" s="27">
        <v>45153</v>
      </c>
      <c r="B36" t="s">
        <v>39</v>
      </c>
      <c r="C36">
        <v>149</v>
      </c>
      <c r="D36" t="s">
        <v>107</v>
      </c>
    </row>
    <row r="37" spans="1:4" x14ac:dyDescent="0.2">
      <c r="A37" s="27">
        <v>45153</v>
      </c>
      <c r="B37" t="s">
        <v>41</v>
      </c>
      <c r="C37">
        <v>137</v>
      </c>
      <c r="D37" t="s">
        <v>104</v>
      </c>
    </row>
    <row r="38" spans="1:4" x14ac:dyDescent="0.2">
      <c r="A38" s="27">
        <v>45188</v>
      </c>
      <c r="B38" t="s">
        <v>25</v>
      </c>
      <c r="C38">
        <v>231</v>
      </c>
      <c r="D38" s="21" t="s">
        <v>123</v>
      </c>
    </row>
    <row r="39" spans="1:4" x14ac:dyDescent="0.2">
      <c r="A39" s="27">
        <v>45188</v>
      </c>
      <c r="B39" t="s">
        <v>5</v>
      </c>
      <c r="C39">
        <v>127</v>
      </c>
      <c r="D39" s="21" t="s">
        <v>124</v>
      </c>
    </row>
    <row r="40" spans="1:4" x14ac:dyDescent="0.2">
      <c r="A40" s="27">
        <v>45188</v>
      </c>
      <c r="B40" t="s">
        <v>28</v>
      </c>
      <c r="C40">
        <v>15</v>
      </c>
      <c r="D40" s="21" t="s">
        <v>125</v>
      </c>
    </row>
    <row r="41" spans="1:4" x14ac:dyDescent="0.2">
      <c r="A41" s="27">
        <v>45188</v>
      </c>
      <c r="B41" t="s">
        <v>14</v>
      </c>
      <c r="C41">
        <v>73</v>
      </c>
      <c r="D41" s="21" t="s">
        <v>126</v>
      </c>
    </row>
    <row r="42" spans="1:4" x14ac:dyDescent="0.2">
      <c r="A42" s="27">
        <v>45216</v>
      </c>
      <c r="B42" t="s">
        <v>39</v>
      </c>
      <c r="C42">
        <v>170</v>
      </c>
      <c r="D42" t="s">
        <v>117</v>
      </c>
    </row>
    <row r="43" spans="1:4" x14ac:dyDescent="0.2">
      <c r="A43" s="27">
        <v>45216</v>
      </c>
      <c r="B43" t="s">
        <v>25</v>
      </c>
      <c r="C43">
        <v>135</v>
      </c>
      <c r="D43" s="21" t="s">
        <v>118</v>
      </c>
    </row>
    <row r="44" spans="1:4" x14ac:dyDescent="0.2">
      <c r="A44" s="27">
        <v>45216</v>
      </c>
      <c r="B44" t="s">
        <v>5</v>
      </c>
      <c r="C44">
        <v>123</v>
      </c>
      <c r="D44" s="21" t="s">
        <v>119</v>
      </c>
    </row>
    <row r="45" spans="1:4" x14ac:dyDescent="0.2">
      <c r="A45" s="27">
        <v>45216</v>
      </c>
      <c r="B45" t="s">
        <v>41</v>
      </c>
      <c r="C45">
        <v>81</v>
      </c>
      <c r="D45" s="21" t="s">
        <v>120</v>
      </c>
    </row>
    <row r="46" spans="1:4" x14ac:dyDescent="0.2">
      <c r="A46" s="27">
        <v>45258</v>
      </c>
      <c r="B46" t="s">
        <v>14</v>
      </c>
      <c r="C46">
        <v>109</v>
      </c>
      <c r="D46" t="s">
        <v>128</v>
      </c>
    </row>
    <row r="47" spans="1:4" x14ac:dyDescent="0.2">
      <c r="A47" s="27">
        <v>45258</v>
      </c>
      <c r="B47" t="s">
        <v>25</v>
      </c>
      <c r="C47">
        <v>80</v>
      </c>
      <c r="D47" t="s">
        <v>129</v>
      </c>
    </row>
    <row r="48" spans="1:4" x14ac:dyDescent="0.2">
      <c r="A48" s="27">
        <v>45258</v>
      </c>
      <c r="B48" t="s">
        <v>34</v>
      </c>
      <c r="C48">
        <v>77</v>
      </c>
      <c r="D48" s="21" t="s">
        <v>130</v>
      </c>
    </row>
    <row r="49" spans="1:4" x14ac:dyDescent="0.2">
      <c r="A49" s="27">
        <v>45258</v>
      </c>
      <c r="B49" t="s">
        <v>5</v>
      </c>
      <c r="C49">
        <v>72</v>
      </c>
      <c r="D49" t="s">
        <v>131</v>
      </c>
    </row>
    <row r="50" spans="1:4" x14ac:dyDescent="0.2">
      <c r="A50" s="27">
        <v>45279</v>
      </c>
      <c r="B50" t="s">
        <v>25</v>
      </c>
      <c r="C50">
        <v>186</v>
      </c>
      <c r="D50" s="21" t="s">
        <v>133</v>
      </c>
    </row>
    <row r="51" spans="1:4" x14ac:dyDescent="0.2">
      <c r="A51" s="27">
        <v>45279</v>
      </c>
      <c r="B51" t="s">
        <v>5</v>
      </c>
      <c r="C51">
        <v>176</v>
      </c>
      <c r="D51" s="21" t="s">
        <v>134</v>
      </c>
    </row>
    <row r="52" spans="1:4" x14ac:dyDescent="0.2">
      <c r="A52" s="27">
        <v>45279</v>
      </c>
      <c r="B52" t="s">
        <v>41</v>
      </c>
      <c r="C52">
        <v>100</v>
      </c>
      <c r="D52" s="21" t="s">
        <v>135</v>
      </c>
    </row>
    <row r="53" spans="1:4" x14ac:dyDescent="0.2">
      <c r="A53" s="27">
        <v>45279</v>
      </c>
      <c r="B53" t="s">
        <v>136</v>
      </c>
      <c r="C53">
        <v>96</v>
      </c>
      <c r="D53" t="s">
        <v>137</v>
      </c>
    </row>
    <row r="54" spans="1:4" x14ac:dyDescent="0.2">
      <c r="A54" s="27">
        <v>45279</v>
      </c>
      <c r="B54" t="s">
        <v>39</v>
      </c>
      <c r="C54">
        <v>91</v>
      </c>
      <c r="D54" s="21" t="s">
        <v>138</v>
      </c>
    </row>
    <row r="55" spans="1:4" x14ac:dyDescent="0.2">
      <c r="A55" s="27">
        <v>45321</v>
      </c>
      <c r="B55" t="s">
        <v>25</v>
      </c>
      <c r="C55">
        <v>255</v>
      </c>
      <c r="D55" s="21" t="s">
        <v>215</v>
      </c>
    </row>
    <row r="56" spans="1:4" x14ac:dyDescent="0.2">
      <c r="A56" s="27">
        <v>45321</v>
      </c>
      <c r="B56" t="s">
        <v>14</v>
      </c>
      <c r="C56">
        <v>124</v>
      </c>
      <c r="D56" t="s">
        <v>216</v>
      </c>
    </row>
    <row r="57" spans="1:4" x14ac:dyDescent="0.2">
      <c r="A57" s="27">
        <v>45321</v>
      </c>
      <c r="B57" t="s">
        <v>5</v>
      </c>
      <c r="C57">
        <v>90</v>
      </c>
      <c r="D57" s="21" t="s">
        <v>217</v>
      </c>
    </row>
    <row r="58" spans="1:4" x14ac:dyDescent="0.2">
      <c r="A58" s="27">
        <v>45321</v>
      </c>
      <c r="B58" t="s">
        <v>41</v>
      </c>
      <c r="C58">
        <v>6</v>
      </c>
      <c r="D58" t="s">
        <v>218</v>
      </c>
    </row>
    <row r="59" spans="1:4" x14ac:dyDescent="0.2">
      <c r="A59" s="27">
        <v>45349</v>
      </c>
      <c r="B59" t="s">
        <v>25</v>
      </c>
      <c r="C59">
        <v>301</v>
      </c>
      <c r="D59" s="21" t="s">
        <v>220</v>
      </c>
    </row>
    <row r="60" spans="1:4" x14ac:dyDescent="0.2">
      <c r="A60" s="27">
        <v>45349</v>
      </c>
      <c r="B60" t="s">
        <v>5</v>
      </c>
      <c r="C60">
        <v>198</v>
      </c>
      <c r="D60" s="21" t="s">
        <v>221</v>
      </c>
    </row>
    <row r="61" spans="1:4" x14ac:dyDescent="0.2">
      <c r="A61" s="27">
        <v>45349</v>
      </c>
      <c r="B61" t="s">
        <v>54</v>
      </c>
      <c r="C61">
        <v>110</v>
      </c>
      <c r="D61" s="21" t="s">
        <v>222</v>
      </c>
    </row>
    <row r="62" spans="1:4" x14ac:dyDescent="0.2">
      <c r="A62" s="27">
        <v>45349</v>
      </c>
      <c r="B62" t="s">
        <v>39</v>
      </c>
      <c r="C62">
        <f>89+66</f>
        <v>155</v>
      </c>
      <c r="D62" t="s">
        <v>223</v>
      </c>
    </row>
    <row r="63" spans="1:4" x14ac:dyDescent="0.2">
      <c r="A63" s="27">
        <v>45377</v>
      </c>
      <c r="B63" t="s">
        <v>25</v>
      </c>
      <c r="C63">
        <v>176</v>
      </c>
      <c r="D63" s="21" t="s">
        <v>225</v>
      </c>
    </row>
    <row r="64" spans="1:4" x14ac:dyDescent="0.2">
      <c r="A64" s="27">
        <v>45377</v>
      </c>
      <c r="B64" t="s">
        <v>5</v>
      </c>
      <c r="C64">
        <v>36</v>
      </c>
      <c r="D64" s="21" t="s">
        <v>226</v>
      </c>
    </row>
    <row r="65" spans="1:4" x14ac:dyDescent="0.2">
      <c r="A65" s="27">
        <v>45377</v>
      </c>
      <c r="B65" t="s">
        <v>41</v>
      </c>
      <c r="C65">
        <v>24</v>
      </c>
      <c r="D65" t="s">
        <v>227</v>
      </c>
    </row>
    <row r="66" spans="1:4" x14ac:dyDescent="0.2">
      <c r="A66" s="27">
        <v>45377</v>
      </c>
      <c r="B66" t="s">
        <v>14</v>
      </c>
      <c r="C66">
        <v>22</v>
      </c>
      <c r="D66" t="s">
        <v>70</v>
      </c>
    </row>
    <row r="67" spans="1:4" x14ac:dyDescent="0.2">
      <c r="A67" s="27">
        <v>45412</v>
      </c>
      <c r="B67" t="s">
        <v>25</v>
      </c>
      <c r="C67">
        <v>423</v>
      </c>
      <c r="D67" s="21" t="s">
        <v>238</v>
      </c>
    </row>
    <row r="68" spans="1:4" x14ac:dyDescent="0.2">
      <c r="A68" s="27">
        <v>45412</v>
      </c>
      <c r="B68" t="s">
        <v>239</v>
      </c>
      <c r="C68">
        <v>161</v>
      </c>
      <c r="D68" s="21" t="s">
        <v>240</v>
      </c>
    </row>
    <row r="69" spans="1:4" x14ac:dyDescent="0.2">
      <c r="A69" s="27">
        <v>45412</v>
      </c>
      <c r="B69" t="s">
        <v>39</v>
      </c>
      <c r="C69">
        <v>160</v>
      </c>
      <c r="D69" s="21" t="s">
        <v>241</v>
      </c>
    </row>
    <row r="70" spans="1:4" x14ac:dyDescent="0.2">
      <c r="A70" s="27">
        <v>45412</v>
      </c>
      <c r="B70" t="s">
        <v>5</v>
      </c>
      <c r="C70">
        <v>135</v>
      </c>
      <c r="D70" s="21" t="s">
        <v>242</v>
      </c>
    </row>
    <row r="71" spans="1:4" x14ac:dyDescent="0.2">
      <c r="A71" s="27">
        <v>45412</v>
      </c>
      <c r="B71" t="s">
        <v>14</v>
      </c>
      <c r="C71">
        <v>103</v>
      </c>
      <c r="D71" s="21" t="s">
        <v>243</v>
      </c>
    </row>
    <row r="72" spans="1:4" x14ac:dyDescent="0.2">
      <c r="A72" s="27">
        <v>45440</v>
      </c>
      <c r="B72" t="s">
        <v>25</v>
      </c>
      <c r="C72">
        <v>581</v>
      </c>
      <c r="D72" s="21" t="s">
        <v>246</v>
      </c>
    </row>
    <row r="73" spans="1:4" x14ac:dyDescent="0.2">
      <c r="A73" s="27">
        <v>45440</v>
      </c>
      <c r="B73" t="s">
        <v>5</v>
      </c>
      <c r="C73">
        <v>191</v>
      </c>
      <c r="D73" s="21" t="s">
        <v>247</v>
      </c>
    </row>
    <row r="74" spans="1:4" x14ac:dyDescent="0.2">
      <c r="A74" s="27">
        <v>45440</v>
      </c>
      <c r="B74" t="s">
        <v>34</v>
      </c>
      <c r="C74">
        <v>137</v>
      </c>
      <c r="D74" s="21" t="s">
        <v>248</v>
      </c>
    </row>
    <row r="75" spans="1:4" x14ac:dyDescent="0.2">
      <c r="A75" s="27">
        <v>45440</v>
      </c>
      <c r="B75" t="s">
        <v>41</v>
      </c>
      <c r="C75">
        <v>73</v>
      </c>
      <c r="D75" t="s">
        <v>249</v>
      </c>
    </row>
    <row r="76" spans="1:4" x14ac:dyDescent="0.2">
      <c r="A76" s="27">
        <v>45468</v>
      </c>
      <c r="B76" t="s">
        <v>25</v>
      </c>
      <c r="C76">
        <v>187</v>
      </c>
      <c r="D76" s="21" t="s">
        <v>251</v>
      </c>
    </row>
    <row r="77" spans="1:4" x14ac:dyDescent="0.2">
      <c r="A77" s="27">
        <v>45468</v>
      </c>
      <c r="B77" t="s">
        <v>28</v>
      </c>
      <c r="C77">
        <v>159</v>
      </c>
      <c r="D77" s="21" t="s">
        <v>252</v>
      </c>
    </row>
    <row r="78" spans="1:4" x14ac:dyDescent="0.2">
      <c r="A78" s="27">
        <v>45468</v>
      </c>
      <c r="B78" t="s">
        <v>5</v>
      </c>
      <c r="C78">
        <v>127</v>
      </c>
      <c r="D78" t="s">
        <v>253</v>
      </c>
    </row>
    <row r="79" spans="1:4" x14ac:dyDescent="0.2">
      <c r="A79" s="27">
        <v>45468</v>
      </c>
      <c r="B79" t="s">
        <v>39</v>
      </c>
      <c r="C79">
        <v>126</v>
      </c>
      <c r="D79" t="s">
        <v>254</v>
      </c>
    </row>
    <row r="80" spans="1:4" x14ac:dyDescent="0.2">
      <c r="A80" s="27">
        <v>45468</v>
      </c>
      <c r="B80" t="s">
        <v>255</v>
      </c>
      <c r="C80">
        <v>99</v>
      </c>
      <c r="D80" s="21" t="s">
        <v>256</v>
      </c>
    </row>
    <row r="81" spans="1:4" x14ac:dyDescent="0.2">
      <c r="A81" s="27">
        <v>45503</v>
      </c>
      <c r="B81" t="s">
        <v>25</v>
      </c>
      <c r="C81">
        <v>208</v>
      </c>
      <c r="D81" s="21" t="s">
        <v>267</v>
      </c>
    </row>
    <row r="82" spans="1:4" x14ac:dyDescent="0.2">
      <c r="A82" s="27">
        <v>45503</v>
      </c>
      <c r="B82" t="s">
        <v>5</v>
      </c>
      <c r="C82">
        <v>176</v>
      </c>
      <c r="D82" s="21" t="s">
        <v>268</v>
      </c>
    </row>
    <row r="83" spans="1:4" x14ac:dyDescent="0.2">
      <c r="A83" s="27">
        <v>45503</v>
      </c>
      <c r="B83" t="s">
        <v>255</v>
      </c>
      <c r="C83">
        <v>132</v>
      </c>
      <c r="D83" s="21" t="s">
        <v>256</v>
      </c>
    </row>
    <row r="84" spans="1:4" x14ac:dyDescent="0.2">
      <c r="A84" s="27">
        <v>45503</v>
      </c>
      <c r="B84" t="s">
        <v>255</v>
      </c>
      <c r="C84">
        <v>94</v>
      </c>
      <c r="D84" t="s">
        <v>269</v>
      </c>
    </row>
    <row r="85" spans="1:4" x14ac:dyDescent="0.2">
      <c r="A85" s="27">
        <v>45503</v>
      </c>
      <c r="B85" t="s">
        <v>14</v>
      </c>
      <c r="C85">
        <v>84</v>
      </c>
      <c r="D85" t="s">
        <v>270</v>
      </c>
    </row>
    <row r="86" spans="1:4" x14ac:dyDescent="0.2">
      <c r="A86" s="27">
        <v>45503</v>
      </c>
      <c r="B86" t="s">
        <v>41</v>
      </c>
      <c r="C86">
        <v>67</v>
      </c>
      <c r="D86" t="s">
        <v>271</v>
      </c>
    </row>
    <row r="87" spans="1:4" x14ac:dyDescent="0.2">
      <c r="A87" s="27">
        <v>45531</v>
      </c>
      <c r="B87" t="s">
        <v>273</v>
      </c>
      <c r="C87">
        <v>221</v>
      </c>
      <c r="D87" t="s">
        <v>256</v>
      </c>
    </row>
    <row r="88" spans="1:4" x14ac:dyDescent="0.2">
      <c r="A88" s="27">
        <v>45531</v>
      </c>
      <c r="B88" t="s">
        <v>18</v>
      </c>
      <c r="C88">
        <v>196</v>
      </c>
      <c r="D88" s="21" t="s">
        <v>274</v>
      </c>
    </row>
    <row r="89" spans="1:4" x14ac:dyDescent="0.2">
      <c r="A89" s="27">
        <v>45531</v>
      </c>
      <c r="B89" t="s">
        <v>5</v>
      </c>
      <c r="C89">
        <v>127</v>
      </c>
      <c r="D89" t="s">
        <v>275</v>
      </c>
    </row>
    <row r="90" spans="1:4" x14ac:dyDescent="0.2">
      <c r="A90" s="27">
        <v>45531</v>
      </c>
      <c r="B90" t="s">
        <v>239</v>
      </c>
      <c r="C90">
        <v>118</v>
      </c>
      <c r="D90" s="21" t="s">
        <v>276</v>
      </c>
    </row>
    <row r="91" spans="1:4" x14ac:dyDescent="0.2">
      <c r="A91" s="27">
        <v>45531</v>
      </c>
      <c r="B91" t="s">
        <v>177</v>
      </c>
      <c r="C91">
        <v>87</v>
      </c>
      <c r="D91" s="21" t="s">
        <v>277</v>
      </c>
    </row>
    <row r="92" spans="1:4" x14ac:dyDescent="0.2">
      <c r="A92" s="27">
        <v>45531</v>
      </c>
      <c r="B92" t="s">
        <v>14</v>
      </c>
      <c r="C92">
        <v>72</v>
      </c>
      <c r="D92" t="s">
        <v>126</v>
      </c>
    </row>
    <row r="93" spans="1:4" x14ac:dyDescent="0.2">
      <c r="A93" s="27">
        <v>45559</v>
      </c>
      <c r="B93" t="s">
        <v>25</v>
      </c>
      <c r="C93">
        <v>210</v>
      </c>
      <c r="D93" s="21" t="s">
        <v>279</v>
      </c>
    </row>
    <row r="94" spans="1:4" x14ac:dyDescent="0.2">
      <c r="A94" s="27">
        <v>45559</v>
      </c>
      <c r="B94" t="s">
        <v>5</v>
      </c>
      <c r="C94">
        <v>115</v>
      </c>
      <c r="D94" t="s">
        <v>280</v>
      </c>
    </row>
    <row r="95" spans="1:4" x14ac:dyDescent="0.2">
      <c r="A95" s="27">
        <v>45559</v>
      </c>
      <c r="B95" t="s">
        <v>28</v>
      </c>
      <c r="C95">
        <v>103</v>
      </c>
      <c r="D95" s="21" t="s">
        <v>281</v>
      </c>
    </row>
    <row r="96" spans="1:4" x14ac:dyDescent="0.2">
      <c r="A96" s="27">
        <v>45559</v>
      </c>
      <c r="B96" t="s">
        <v>273</v>
      </c>
      <c r="C96">
        <v>85</v>
      </c>
      <c r="D96" s="21" t="s">
        <v>256</v>
      </c>
    </row>
    <row r="97" spans="1:4" x14ac:dyDescent="0.2">
      <c r="A97" s="27">
        <v>45559</v>
      </c>
      <c r="B97" t="s">
        <v>41</v>
      </c>
      <c r="C97">
        <v>41</v>
      </c>
      <c r="D97" s="21" t="s">
        <v>283</v>
      </c>
    </row>
    <row r="98" spans="1:4" x14ac:dyDescent="0.2">
      <c r="A98" s="27">
        <v>45594</v>
      </c>
      <c r="B98" t="s">
        <v>5</v>
      </c>
      <c r="C98">
        <v>239</v>
      </c>
      <c r="D98" t="s">
        <v>296</v>
      </c>
    </row>
    <row r="99" spans="1:4" x14ac:dyDescent="0.2">
      <c r="A99" s="27">
        <v>45594</v>
      </c>
      <c r="B99" t="s">
        <v>25</v>
      </c>
      <c r="C99">
        <v>144</v>
      </c>
      <c r="D99" t="s">
        <v>295</v>
      </c>
    </row>
    <row r="100" spans="1:4" x14ac:dyDescent="0.2">
      <c r="A100" s="27">
        <v>45594</v>
      </c>
      <c r="B100" t="s">
        <v>177</v>
      </c>
      <c r="C100">
        <v>81</v>
      </c>
      <c r="D100" s="21" t="s">
        <v>294</v>
      </c>
    </row>
    <row r="101" spans="1:4" x14ac:dyDescent="0.2">
      <c r="A101" s="27">
        <v>45594</v>
      </c>
      <c r="B101" t="s">
        <v>14</v>
      </c>
      <c r="C101">
        <v>74</v>
      </c>
      <c r="D101" t="s">
        <v>293</v>
      </c>
    </row>
    <row r="102" spans="1:4" x14ac:dyDescent="0.2">
      <c r="A102" s="27">
        <v>45622</v>
      </c>
      <c r="B102" t="s">
        <v>5</v>
      </c>
      <c r="C102">
        <v>218</v>
      </c>
      <c r="D102" s="21" t="s">
        <v>298</v>
      </c>
    </row>
    <row r="103" spans="1:4" x14ac:dyDescent="0.2">
      <c r="A103" s="27">
        <v>45622</v>
      </c>
      <c r="B103" t="s">
        <v>25</v>
      </c>
      <c r="C103">
        <v>197</v>
      </c>
      <c r="D103" s="21" t="s">
        <v>300</v>
      </c>
    </row>
    <row r="104" spans="1:4" x14ac:dyDescent="0.2">
      <c r="A104" s="27">
        <v>45622</v>
      </c>
      <c r="B104" t="s">
        <v>34</v>
      </c>
      <c r="C104">
        <v>72</v>
      </c>
      <c r="D104" s="21" t="s">
        <v>130</v>
      </c>
    </row>
    <row r="105" spans="1:4" x14ac:dyDescent="0.2">
      <c r="A105" s="27">
        <v>45622</v>
      </c>
      <c r="B105" t="s">
        <v>41</v>
      </c>
      <c r="C105">
        <v>54</v>
      </c>
      <c r="D105" t="s">
        <v>299</v>
      </c>
    </row>
    <row r="106" spans="1:4" x14ac:dyDescent="0.2">
      <c r="A106" s="27">
        <v>45643</v>
      </c>
      <c r="B106" t="s">
        <v>304</v>
      </c>
      <c r="C106">
        <v>223</v>
      </c>
      <c r="D106" s="21" t="s">
        <v>305</v>
      </c>
    </row>
    <row r="107" spans="1:4" x14ac:dyDescent="0.2">
      <c r="A107" s="27">
        <v>45643</v>
      </c>
      <c r="B107" t="s">
        <v>306</v>
      </c>
      <c r="C107">
        <v>195</v>
      </c>
      <c r="D107" s="21" t="s">
        <v>307</v>
      </c>
    </row>
    <row r="108" spans="1:4" x14ac:dyDescent="0.2">
      <c r="A108" s="27">
        <v>45685</v>
      </c>
      <c r="B108" t="s">
        <v>25</v>
      </c>
      <c r="C108">
        <v>364</v>
      </c>
      <c r="D108" s="21" t="s">
        <v>309</v>
      </c>
    </row>
    <row r="109" spans="1:4" x14ac:dyDescent="0.2">
      <c r="A109" s="27">
        <v>45685</v>
      </c>
      <c r="B109" t="s">
        <v>40</v>
      </c>
      <c r="C109">
        <v>180</v>
      </c>
      <c r="D109" s="21" t="s">
        <v>310</v>
      </c>
    </row>
    <row r="110" spans="1:4" x14ac:dyDescent="0.2">
      <c r="A110" s="27">
        <v>45685</v>
      </c>
      <c r="B110" t="s">
        <v>14</v>
      </c>
      <c r="C110">
        <v>138</v>
      </c>
      <c r="D110" t="s">
        <v>311</v>
      </c>
    </row>
    <row r="111" spans="1:4" x14ac:dyDescent="0.2">
      <c r="A111" s="27">
        <v>45685</v>
      </c>
      <c r="B111" t="s">
        <v>41</v>
      </c>
      <c r="C111">
        <v>126</v>
      </c>
      <c r="D111" t="s">
        <v>312</v>
      </c>
    </row>
    <row r="112" spans="1:4" x14ac:dyDescent="0.2">
      <c r="A112" s="27">
        <v>45713</v>
      </c>
      <c r="B112" t="s">
        <v>5</v>
      </c>
      <c r="C112">
        <v>187</v>
      </c>
      <c r="D112" t="s">
        <v>320</v>
      </c>
    </row>
    <row r="113" spans="1:4" x14ac:dyDescent="0.2">
      <c r="A113" s="27">
        <v>45713</v>
      </c>
      <c r="B113" t="s">
        <v>39</v>
      </c>
      <c r="C113">
        <v>158</v>
      </c>
      <c r="D113" t="s">
        <v>321</v>
      </c>
    </row>
    <row r="114" spans="1:4" x14ac:dyDescent="0.2">
      <c r="A114" s="27">
        <v>45713</v>
      </c>
      <c r="B114" t="s">
        <v>322</v>
      </c>
      <c r="C114">
        <v>122</v>
      </c>
      <c r="D114" s="21" t="s">
        <v>323</v>
      </c>
    </row>
    <row r="115" spans="1:4" x14ac:dyDescent="0.2">
      <c r="A115" s="27">
        <v>45713</v>
      </c>
      <c r="B115" t="s">
        <v>324</v>
      </c>
      <c r="C115">
        <v>96</v>
      </c>
      <c r="D115" t="s">
        <v>325</v>
      </c>
    </row>
    <row r="116" spans="1:4" x14ac:dyDescent="0.2">
      <c r="A116" s="27">
        <v>45741</v>
      </c>
      <c r="B116" t="s">
        <v>25</v>
      </c>
      <c r="C116">
        <v>375</v>
      </c>
      <c r="D116" s="21" t="s">
        <v>327</v>
      </c>
    </row>
    <row r="117" spans="1:4" x14ac:dyDescent="0.2">
      <c r="A117" s="27">
        <v>45741</v>
      </c>
      <c r="B117" t="s">
        <v>5</v>
      </c>
      <c r="C117">
        <v>179</v>
      </c>
      <c r="D117" s="21" t="s">
        <v>328</v>
      </c>
    </row>
    <row r="118" spans="1:4" x14ac:dyDescent="0.2">
      <c r="A118" s="27">
        <v>45741</v>
      </c>
      <c r="B118" t="s">
        <v>177</v>
      </c>
      <c r="C118">
        <v>108</v>
      </c>
      <c r="D118" t="s">
        <v>329</v>
      </c>
    </row>
    <row r="119" spans="1:4" x14ac:dyDescent="0.2">
      <c r="A119" s="27">
        <v>45741</v>
      </c>
      <c r="B119" t="s">
        <v>41</v>
      </c>
      <c r="C119">
        <v>86</v>
      </c>
      <c r="D119" t="s">
        <v>330</v>
      </c>
    </row>
    <row r="120" spans="1:4" x14ac:dyDescent="0.2">
      <c r="A120" s="27">
        <v>45741</v>
      </c>
      <c r="B120" t="s">
        <v>324</v>
      </c>
      <c r="C120">
        <v>56</v>
      </c>
      <c r="D120" s="21" t="s">
        <v>331</v>
      </c>
    </row>
    <row r="121" spans="1:4" x14ac:dyDescent="0.2">
      <c r="A121" s="27">
        <v>45776</v>
      </c>
      <c r="B121" t="s">
        <v>39</v>
      </c>
      <c r="C121">
        <v>126</v>
      </c>
      <c r="D121" s="21" t="s">
        <v>333</v>
      </c>
    </row>
    <row r="122" spans="1:4" x14ac:dyDescent="0.2">
      <c r="A122" s="27">
        <v>45776</v>
      </c>
      <c r="B122" t="s">
        <v>14</v>
      </c>
      <c r="C122">
        <v>113</v>
      </c>
      <c r="D122" s="21" t="s">
        <v>243</v>
      </c>
    </row>
    <row r="123" spans="1:4" x14ac:dyDescent="0.2">
      <c r="A123" s="27">
        <v>45776</v>
      </c>
      <c r="B123" t="s">
        <v>5</v>
      </c>
      <c r="C123">
        <v>108</v>
      </c>
      <c r="D123" s="21" t="s">
        <v>243</v>
      </c>
    </row>
    <row r="124" spans="1:4" x14ac:dyDescent="0.2">
      <c r="A124" s="27">
        <v>45776</v>
      </c>
      <c r="B124" t="s">
        <v>304</v>
      </c>
      <c r="C124">
        <v>107</v>
      </c>
      <c r="D124" s="21" t="s">
        <v>305</v>
      </c>
    </row>
    <row r="125" spans="1:4" x14ac:dyDescent="0.2">
      <c r="A125" s="27">
        <v>45776</v>
      </c>
      <c r="B125" t="s">
        <v>25</v>
      </c>
      <c r="C125">
        <v>62</v>
      </c>
      <c r="D125" s="21" t="s">
        <v>305</v>
      </c>
    </row>
    <row r="126" spans="1:4" x14ac:dyDescent="0.2">
      <c r="A126" s="27">
        <v>45804</v>
      </c>
      <c r="B126" t="s">
        <v>25</v>
      </c>
      <c r="C126">
        <v>197</v>
      </c>
      <c r="D126" s="21" t="s">
        <v>345</v>
      </c>
    </row>
    <row r="127" spans="1:4" x14ac:dyDescent="0.2">
      <c r="A127" s="27">
        <v>45804</v>
      </c>
      <c r="B127" t="s">
        <v>5</v>
      </c>
      <c r="C127">
        <v>147</v>
      </c>
      <c r="D127" t="s">
        <v>346</v>
      </c>
    </row>
    <row r="128" spans="1:4" x14ac:dyDescent="0.2">
      <c r="A128" s="27">
        <v>45804</v>
      </c>
      <c r="B128" t="s">
        <v>34</v>
      </c>
      <c r="C128">
        <v>135</v>
      </c>
      <c r="D128" t="s">
        <v>248</v>
      </c>
    </row>
    <row r="129" spans="1:4" x14ac:dyDescent="0.2">
      <c r="A129" s="27">
        <v>45804</v>
      </c>
      <c r="B129" t="s">
        <v>41</v>
      </c>
      <c r="C129">
        <v>126</v>
      </c>
      <c r="D129" t="s">
        <v>347</v>
      </c>
    </row>
    <row r="130" spans="1:4" x14ac:dyDescent="0.2">
      <c r="A130" s="27">
        <v>45832</v>
      </c>
      <c r="B130" t="s">
        <v>40</v>
      </c>
      <c r="C130">
        <v>305</v>
      </c>
      <c r="D130" t="s">
        <v>350</v>
      </c>
    </row>
    <row r="131" spans="1:4" x14ac:dyDescent="0.2">
      <c r="A131" s="27">
        <v>45832</v>
      </c>
      <c r="B131" t="s">
        <v>28</v>
      </c>
      <c r="C131">
        <v>156</v>
      </c>
      <c r="D131" t="s">
        <v>351</v>
      </c>
    </row>
    <row r="132" spans="1:4" x14ac:dyDescent="0.2">
      <c r="A132" s="27">
        <v>45832</v>
      </c>
      <c r="B132" t="s">
        <v>39</v>
      </c>
      <c r="C132">
        <v>149</v>
      </c>
      <c r="D132" t="s">
        <v>352</v>
      </c>
    </row>
    <row r="133" spans="1:4" x14ac:dyDescent="0.2">
      <c r="A133" s="27">
        <v>45832</v>
      </c>
      <c r="B133" t="s">
        <v>25</v>
      </c>
      <c r="C133">
        <v>122</v>
      </c>
      <c r="D133" t="s">
        <v>353</v>
      </c>
    </row>
    <row r="134" spans="1:4" x14ac:dyDescent="0.2">
      <c r="A134" s="27">
        <v>45867</v>
      </c>
      <c r="B134" t="s">
        <v>25</v>
      </c>
      <c r="C134">
        <v>148</v>
      </c>
      <c r="D134" t="s">
        <v>363</v>
      </c>
    </row>
    <row r="135" spans="1:4" x14ac:dyDescent="0.2">
      <c r="A135" s="27">
        <v>45867</v>
      </c>
      <c r="B135" t="s">
        <v>14</v>
      </c>
      <c r="C135">
        <v>131</v>
      </c>
      <c r="D135" t="s">
        <v>270</v>
      </c>
    </row>
    <row r="136" spans="1:4" x14ac:dyDescent="0.2">
      <c r="A136" s="27">
        <v>45867</v>
      </c>
      <c r="B136" t="s">
        <v>5</v>
      </c>
      <c r="C136">
        <v>94</v>
      </c>
      <c r="D136" t="s">
        <v>364</v>
      </c>
    </row>
    <row r="137" spans="1:4" x14ac:dyDescent="0.2">
      <c r="A137" s="27">
        <v>45867</v>
      </c>
      <c r="B137" t="s">
        <v>41</v>
      </c>
      <c r="C137">
        <v>55</v>
      </c>
      <c r="D137" t="s">
        <v>365</v>
      </c>
    </row>
    <row r="138" spans="1:4" x14ac:dyDescent="0.2">
      <c r="A138" s="27">
        <v>45895</v>
      </c>
      <c r="B138" t="s">
        <v>25</v>
      </c>
      <c r="C138">
        <v>163</v>
      </c>
      <c r="D138" s="21" t="s">
        <v>367</v>
      </c>
    </row>
    <row r="139" spans="1:4" x14ac:dyDescent="0.2">
      <c r="A139" s="27">
        <v>45895</v>
      </c>
      <c r="B139" t="s">
        <v>324</v>
      </c>
      <c r="C139">
        <v>120</v>
      </c>
      <c r="D139" t="s">
        <v>368</v>
      </c>
    </row>
    <row r="140" spans="1:4" x14ac:dyDescent="0.2">
      <c r="A140" s="27">
        <v>45895</v>
      </c>
      <c r="B140" t="s">
        <v>39</v>
      </c>
      <c r="C140">
        <v>114</v>
      </c>
      <c r="D140" t="s">
        <v>369</v>
      </c>
    </row>
    <row r="141" spans="1:4" x14ac:dyDescent="0.2">
      <c r="A141" s="27">
        <v>45895</v>
      </c>
      <c r="B141" t="s">
        <v>5</v>
      </c>
      <c r="C141">
        <v>99</v>
      </c>
      <c r="D141" s="21" t="s">
        <v>370</v>
      </c>
    </row>
    <row r="142" spans="1:4" x14ac:dyDescent="0.2">
      <c r="A142" s="27">
        <v>45930</v>
      </c>
      <c r="B142" t="s">
        <v>25</v>
      </c>
      <c r="C142">
        <v>410</v>
      </c>
      <c r="D142" s="21" t="s">
        <v>372</v>
      </c>
    </row>
    <row r="143" spans="1:4" x14ac:dyDescent="0.2">
      <c r="A143" s="27">
        <v>45930</v>
      </c>
      <c r="B143" t="s">
        <v>5</v>
      </c>
      <c r="C143">
        <v>128</v>
      </c>
      <c r="D143" s="21" t="s">
        <v>373</v>
      </c>
    </row>
    <row r="144" spans="1:4" x14ac:dyDescent="0.2">
      <c r="A144" s="27">
        <v>45930</v>
      </c>
      <c r="B144" t="s">
        <v>41</v>
      </c>
      <c r="C144">
        <v>101</v>
      </c>
      <c r="D144" t="s">
        <v>374</v>
      </c>
    </row>
    <row r="145" spans="1:4" x14ac:dyDescent="0.2">
      <c r="A145" s="27">
        <v>45930</v>
      </c>
      <c r="B145" t="s">
        <v>28</v>
      </c>
      <c r="C145">
        <v>98</v>
      </c>
      <c r="D145" s="21" t="s">
        <v>375</v>
      </c>
    </row>
    <row r="146" spans="1:4" x14ac:dyDescent="0.2">
      <c r="A146" s="27">
        <v>45958</v>
      </c>
      <c r="B146" t="s">
        <v>38</v>
      </c>
      <c r="C146">
        <v>323</v>
      </c>
      <c r="D146" s="21" t="s">
        <v>382</v>
      </c>
    </row>
    <row r="147" spans="1:4" x14ac:dyDescent="0.2">
      <c r="A147" s="27">
        <v>45958</v>
      </c>
      <c r="B147" t="s">
        <v>5</v>
      </c>
      <c r="C147">
        <v>223</v>
      </c>
      <c r="D147" t="s">
        <v>383</v>
      </c>
    </row>
    <row r="148" spans="1:4" x14ac:dyDescent="0.2">
      <c r="A148" s="27">
        <v>45958</v>
      </c>
      <c r="B148" t="s">
        <v>39</v>
      </c>
      <c r="C148">
        <v>190</v>
      </c>
      <c r="D148" s="21" t="s">
        <v>384</v>
      </c>
    </row>
    <row r="149" spans="1:4" x14ac:dyDescent="0.2">
      <c r="A149" s="27">
        <v>45958</v>
      </c>
      <c r="B149" t="s">
        <v>14</v>
      </c>
      <c r="C149">
        <v>79</v>
      </c>
      <c r="D149" s="21" t="s">
        <v>126</v>
      </c>
    </row>
  </sheetData>
  <autoFilter ref="A1:D97" xr:uid="{57DC7F65-2FC9-41D8-872F-B50D87BD117C}"/>
  <hyperlinks>
    <hyperlink ref="D2" r:id="rId1" xr:uid="{3C678EF4-53AE-1A49-A777-2D597B8ADBC8}"/>
    <hyperlink ref="D3" r:id="rId2" xr:uid="{7CEEAC36-5ECB-0948-BB5B-B764D2AC2F2B}"/>
    <hyperlink ref="D4" r:id="rId3" xr:uid="{F7A6E499-BB4D-3E43-B436-26643699532A}"/>
    <hyperlink ref="D5" r:id="rId4" xr:uid="{175330FB-B47E-0B4D-8C1F-FDD2E575A799}"/>
    <hyperlink ref="D6" r:id="rId5" xr:uid="{042EBC12-45F4-6A47-AE1D-F5A234611BDF}"/>
    <hyperlink ref="D8" r:id="rId6" xr:uid="{D60F0FA9-6E5A-414C-8A8F-531A9D8C47A8}"/>
    <hyperlink ref="D9" r:id="rId7" xr:uid="{C360630B-EBA4-7747-86D4-DD7616A29FEF}"/>
    <hyperlink ref="D10" r:id="rId8" xr:uid="{88FA4596-2E59-A74E-80FF-7878A3255FB0}"/>
    <hyperlink ref="D11" r:id="rId9" xr:uid="{C80AEE51-BD3D-F64D-B9AA-FF4A5111A29C}"/>
    <hyperlink ref="D12" r:id="rId10" xr:uid="{25F0DE37-077C-9347-B451-2CF36E96DFC1}"/>
    <hyperlink ref="D13" r:id="rId11" xr:uid="{FB41E1AE-0222-6749-986F-13E60B8143A5}"/>
    <hyperlink ref="D14" r:id="rId12" xr:uid="{181CBB33-04E4-A34B-8859-252E85C94A2F}"/>
    <hyperlink ref="D15" r:id="rId13" xr:uid="{4FCF7399-9495-A945-81CC-1E58EF8E9A8A}"/>
    <hyperlink ref="D16" r:id="rId14" xr:uid="{42251433-5699-DF4F-B31D-62905938174A}"/>
    <hyperlink ref="D18" r:id="rId15" xr:uid="{BCAA17F7-76CC-5A4E-A0D8-337B827C8F9E}"/>
    <hyperlink ref="D19" r:id="rId16" xr:uid="{86B373B8-4C5D-F24F-A317-A257E7D98A19}"/>
    <hyperlink ref="D20" r:id="rId17" xr:uid="{4E19F563-3B8B-3543-A7F3-2755BE6EBA01}"/>
    <hyperlink ref="D21" r:id="rId18" xr:uid="{23FC1FDA-00F0-7F42-9A33-B715D5D3EAB8}"/>
    <hyperlink ref="D22" r:id="rId19" xr:uid="{76A8EDAB-19AD-AF43-9EFB-5CC468A24903}"/>
    <hyperlink ref="D23" r:id="rId20" xr:uid="{C5342D5F-C483-8C41-8CDF-F751642746A2}"/>
    <hyperlink ref="D24" r:id="rId21" xr:uid="{43941C73-B70B-1946-9C9D-3935B9165DB8}"/>
    <hyperlink ref="D25" r:id="rId22" xr:uid="{DB3FA8D2-8507-244F-A0B8-39729D021AAE}"/>
    <hyperlink ref="D26" r:id="rId23" xr:uid="{B0998392-194D-644D-B543-81DD8871B9BB}"/>
    <hyperlink ref="D27" r:id="rId24" xr:uid="{D106BC5E-EA6C-AF49-86EC-7E91215E9748}"/>
    <hyperlink ref="D28" r:id="rId25" xr:uid="{A9D6D4CC-E53E-794A-B781-149087F2A680}"/>
    <hyperlink ref="D29" r:id="rId26" xr:uid="{A1D1F856-0FF2-1A41-8279-A930BBEB03CE}"/>
    <hyperlink ref="D35" r:id="rId27" xr:uid="{E53B9F5B-2AC2-3F4D-9131-2285FEE7CDDC}"/>
    <hyperlink ref="D43" r:id="rId28" xr:uid="{40B6441D-29A4-264F-ADCD-FE5D1EE0C79F}"/>
    <hyperlink ref="D44" r:id="rId29" xr:uid="{CC03CEF8-83F2-A648-AE94-379642737213}"/>
    <hyperlink ref="D45" r:id="rId30" xr:uid="{A07E0E7C-61E4-F741-A7CA-34658E0C370C}"/>
    <hyperlink ref="D38" r:id="rId31" xr:uid="{6B29F056-C413-C441-9FB8-BB9718BE25DE}"/>
    <hyperlink ref="D39" r:id="rId32" xr:uid="{3AFBC60D-A7C4-454B-89C0-C70EDA28B787}"/>
    <hyperlink ref="D40" r:id="rId33" xr:uid="{997FEC3F-4161-2147-8FCF-6546A5CCE82D}"/>
    <hyperlink ref="D41" r:id="rId34" xr:uid="{025A255A-3567-9546-9878-F583C851E105}"/>
    <hyperlink ref="D48" r:id="rId35" xr:uid="{8DC42793-BF6F-BE45-831F-7C05A9896825}"/>
    <hyperlink ref="D50" r:id="rId36" xr:uid="{5CBF3FDE-C543-F341-9C6D-0B48C69E079F}"/>
    <hyperlink ref="D51" r:id="rId37" xr:uid="{AE0B6F15-9F0C-1E42-9D52-2F9648C07904}"/>
    <hyperlink ref="D52" r:id="rId38" xr:uid="{9CDFAFCB-0886-F740-97EA-857C1770C975}"/>
    <hyperlink ref="D54" r:id="rId39" xr:uid="{E6F516C5-901A-3C4E-9AA9-91134B1E0FC5}"/>
    <hyperlink ref="D55" r:id="rId40" xr:uid="{A3FF318A-7EFA-964E-87FC-065609F988C8}"/>
    <hyperlink ref="D57" r:id="rId41" xr:uid="{9AAB6D5E-3DDD-7249-9117-E0BC174F346E}"/>
    <hyperlink ref="D59" r:id="rId42" xr:uid="{2E854175-096F-5640-A4A6-24CEAF81B90D}"/>
    <hyperlink ref="D60" r:id="rId43" xr:uid="{08DA642D-EFEC-2246-94C8-114921FE17E3}"/>
    <hyperlink ref="D61" r:id="rId44" xr:uid="{0D4D1DA3-F7F5-7841-86BC-AB4238381B5E}"/>
    <hyperlink ref="D63" r:id="rId45" xr:uid="{6E5DF872-1C2B-DF46-9586-AA7EBF390A8B}"/>
    <hyperlink ref="D64" r:id="rId46" xr:uid="{39D81618-8CA0-CC43-8A7D-E15975F5B539}"/>
    <hyperlink ref="D67" r:id="rId47" xr:uid="{6E701BBE-52F2-8147-BE7C-859DA92394AD}"/>
    <hyperlink ref="D68" r:id="rId48" xr:uid="{DF6EC128-1F8F-A94B-B09D-812E994A1D21}"/>
    <hyperlink ref="D69" r:id="rId49" xr:uid="{1987F879-F013-1943-B53F-34269F21061F}"/>
    <hyperlink ref="D70" r:id="rId50" xr:uid="{9F2B6F69-45DD-A145-B023-A6F8876C8E31}"/>
    <hyperlink ref="D71" r:id="rId51" xr:uid="{C88A2ACA-3374-E948-9F8D-8393209266A6}"/>
    <hyperlink ref="D72" r:id="rId52" xr:uid="{6C842017-1987-1847-A33F-7845F5B6C006}"/>
    <hyperlink ref="D73" r:id="rId53" xr:uid="{8976AC17-4B7F-464D-95A0-51CBB55444D8}"/>
    <hyperlink ref="D74" r:id="rId54" xr:uid="{0E8173EB-CFEB-9249-8D8B-B9ECC50A1146}"/>
    <hyperlink ref="D76" r:id="rId55" xr:uid="{C09A5D88-E845-0648-881F-1391096D955C}"/>
    <hyperlink ref="D77" r:id="rId56" xr:uid="{E68373B4-2C25-B54A-8EEA-CCDD5F315D7B}"/>
    <hyperlink ref="D80" r:id="rId57" xr:uid="{4209BA66-7889-AA46-9FBD-739FA5991001}"/>
    <hyperlink ref="D81" r:id="rId58" xr:uid="{314FD74C-7625-3548-92A7-3EA933597793}"/>
    <hyperlink ref="D82" r:id="rId59" xr:uid="{151AFBD0-899B-9945-ADD5-67146BD0A3BE}"/>
    <hyperlink ref="D83" r:id="rId60" xr:uid="{4F5F4ADD-6A8E-4445-866C-1F881A1DEAC3}"/>
    <hyperlink ref="D88" r:id="rId61" xr:uid="{6D1B33C0-978B-6C41-B204-3DEDCA397BA6}"/>
    <hyperlink ref="D90" r:id="rId62" display="https://jims.co.nz/gift-vouchers/" xr:uid="{378F144D-576F-AF41-A151-F2529C5E7F19}"/>
    <hyperlink ref="D91" r:id="rId63" xr:uid="{33B87733-40C2-6244-8DCF-8BD9F461FFE0}"/>
    <hyperlink ref="D93" r:id="rId64" xr:uid="{FE28EFA4-6FDE-F345-B0F0-2621669903ED}"/>
    <hyperlink ref="D95" r:id="rId65" xr:uid="{65669293-80AA-1440-BB0E-41927A3DC852}"/>
    <hyperlink ref="D96" r:id="rId66" xr:uid="{0832D6D9-3278-6642-9409-DAAFEBA3632B}"/>
    <hyperlink ref="D97" r:id="rId67" xr:uid="{99EBD363-1AF5-104D-BD62-CD10FDFC044E}"/>
    <hyperlink ref="D100" r:id="rId68" xr:uid="{90E62205-90C6-BA41-9159-7160597A3934}"/>
    <hyperlink ref="D102" r:id="rId69" display="https://www.jimsmowing.co.nz/blog/how-to-mow-an-overgrown-cottage-garden/" xr:uid="{1C9FA7C3-F752-704E-86FB-21C848D3FC86}"/>
    <hyperlink ref="D104" r:id="rId70" xr:uid="{4D622841-4D6F-144F-B0F8-4ADCCA87576B}"/>
    <hyperlink ref="D103" r:id="rId71" xr:uid="{C9C245AD-15A0-B64B-BB86-BD300747AF0F}"/>
    <hyperlink ref="D106" r:id="rId72" xr:uid="{57BB47C6-414D-8242-9EF1-CA8087CBD5CA}"/>
    <hyperlink ref="D107" r:id="rId73" xr:uid="{69956CCE-367D-2341-9D35-0515BCA4FB55}"/>
    <hyperlink ref="D108" r:id="rId74" xr:uid="{D54AC444-C584-804E-A3F6-C07DD5A22EB4}"/>
    <hyperlink ref="D109" r:id="rId75" xr:uid="{0AC0F381-F486-3E4C-9ED1-FFAD069E008C}"/>
    <hyperlink ref="D114" r:id="rId76" xr:uid="{04AFAC91-3406-F844-AD05-5081A8641FAB}"/>
    <hyperlink ref="D116" r:id="rId77" xr:uid="{79864034-9FC5-5844-8C79-88225D327AAC}"/>
    <hyperlink ref="D117" r:id="rId78" xr:uid="{8F77B3DA-40CD-0248-8DC5-4EBCC3944E19}"/>
    <hyperlink ref="D120" r:id="rId79" xr:uid="{B554344A-7560-BB44-9AB2-0CF439CC21C6}"/>
    <hyperlink ref="D121" r:id="rId80" xr:uid="{C24DEAB2-AE2A-4B40-9A29-8F6FDC0A2F09}"/>
    <hyperlink ref="D122" r:id="rId81" xr:uid="{B083FD19-60BD-D549-B9E1-C4D8082E6072}"/>
    <hyperlink ref="D123" r:id="rId82" xr:uid="{6EE507BF-5023-4245-B5FE-7F029CABD7EA}"/>
    <hyperlink ref="D124" r:id="rId83" xr:uid="{10E17432-535D-7042-A0EA-BAAAA032CD85}"/>
    <hyperlink ref="D125" r:id="rId84" xr:uid="{E202D817-4668-654C-A789-83B5B3B98570}"/>
    <hyperlink ref="D126" r:id="rId85" xr:uid="{7B7FAC7E-59A1-8947-A406-4C7BF3AB8C7E}"/>
    <hyperlink ref="D138" r:id="rId86" xr:uid="{4AA39C36-31FE-AE4B-A06A-49D487DEF667}"/>
    <hyperlink ref="D141" r:id="rId87" xr:uid="{34C96CA4-9A8D-BB40-A355-51886B396993}"/>
    <hyperlink ref="D142" r:id="rId88" xr:uid="{FC050167-3F0F-E943-8CB4-828EB267D3F8}"/>
    <hyperlink ref="D143" r:id="rId89" xr:uid="{CA5C7B2B-D7A8-3741-9D9A-AA341AB3CF37}"/>
    <hyperlink ref="D145" r:id="rId90" xr:uid="{C4B1F1E4-9AB1-0C49-9172-9555CCD5EC05}"/>
    <hyperlink ref="D146" r:id="rId91" xr:uid="{640F7327-D512-CB4F-B81C-B5FF63FB4FBE}"/>
    <hyperlink ref="D148" r:id="rId92" xr:uid="{AA4D09FB-F2B6-654D-8E3D-95F35C4A61BD}"/>
    <hyperlink ref="D149" r:id="rId93" xr:uid="{315A45AB-A5D1-0E48-9E6F-581BD5F604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3321-F92E-A749-BF7E-FA976AA55B84}">
  <dimension ref="A1:P12"/>
  <sheetViews>
    <sheetView topLeftCell="A9" workbookViewId="0">
      <selection activeCell="N12" sqref="N12"/>
    </sheetView>
  </sheetViews>
  <sheetFormatPr baseColWidth="10" defaultColWidth="10.83203125" defaultRowHeight="16" x14ac:dyDescent="0.2"/>
  <cols>
    <col min="1" max="1" width="27.5" bestFit="1" customWidth="1"/>
    <col min="2" max="3" width="11.1640625" bestFit="1" customWidth="1"/>
    <col min="4" max="4" width="13.1640625" bestFit="1" customWidth="1"/>
    <col min="5" max="5" width="15.83203125" bestFit="1" customWidth="1"/>
    <col min="6" max="6" width="1.1640625" customWidth="1"/>
    <col min="7" max="7" width="13" customWidth="1"/>
    <col min="8" max="8" width="11.83203125" customWidth="1"/>
    <col min="9" max="9" width="13.83203125" bestFit="1" customWidth="1"/>
    <col min="10" max="12" width="11.83203125" customWidth="1"/>
    <col min="13" max="13" width="13.33203125" customWidth="1"/>
    <col min="14" max="14" width="1.1640625" customWidth="1"/>
    <col min="15" max="15" width="1" customWidth="1"/>
    <col min="16" max="16" width="85" bestFit="1" customWidth="1"/>
    <col min="17" max="17" width="23" customWidth="1"/>
  </cols>
  <sheetData>
    <row r="1" spans="1:16" x14ac:dyDescent="0.2">
      <c r="A1" s="134" t="s">
        <v>86</v>
      </c>
      <c r="B1" s="135"/>
      <c r="C1" s="135"/>
      <c r="D1" s="135"/>
      <c r="E1" s="136"/>
      <c r="G1" s="12" t="s">
        <v>6</v>
      </c>
      <c r="H1" s="13"/>
      <c r="I1" s="13"/>
      <c r="J1" s="13"/>
      <c r="K1" s="13"/>
      <c r="L1" s="13"/>
      <c r="M1" s="14"/>
      <c r="N1" s="1"/>
      <c r="O1" s="2"/>
      <c r="P1" s="15"/>
    </row>
    <row r="2" spans="1:16" x14ac:dyDescent="0.2">
      <c r="A2" s="16" t="s">
        <v>0</v>
      </c>
      <c r="B2" s="16" t="s">
        <v>1</v>
      </c>
      <c r="C2" s="16" t="s">
        <v>2</v>
      </c>
      <c r="D2" s="16" t="s">
        <v>9</v>
      </c>
      <c r="E2" s="16" t="s">
        <v>3</v>
      </c>
      <c r="G2" s="17" t="s">
        <v>10</v>
      </c>
      <c r="H2" s="17" t="s">
        <v>99</v>
      </c>
      <c r="I2" s="17" t="s">
        <v>88</v>
      </c>
      <c r="J2" s="17" t="s">
        <v>101</v>
      </c>
      <c r="K2" s="17" t="s">
        <v>88</v>
      </c>
      <c r="L2" s="17" t="s">
        <v>100</v>
      </c>
      <c r="M2" s="17" t="s">
        <v>88</v>
      </c>
      <c r="N2" s="3"/>
      <c r="P2" s="17" t="s">
        <v>4</v>
      </c>
    </row>
    <row r="3" spans="1:16" x14ac:dyDescent="0.2">
      <c r="A3" s="28">
        <v>45139</v>
      </c>
      <c r="B3" s="4">
        <v>0.33600000000000002</v>
      </c>
      <c r="C3" s="4">
        <v>4.5999999999999999E-2</v>
      </c>
      <c r="D3" s="7">
        <f>C3*E3</f>
        <v>47.932000000000002</v>
      </c>
      <c r="E3" s="5">
        <v>1042</v>
      </c>
      <c r="G3" s="8">
        <v>521</v>
      </c>
      <c r="H3" s="9" t="s">
        <v>102</v>
      </c>
      <c r="I3" s="10">
        <v>13</v>
      </c>
      <c r="J3" s="9" t="s">
        <v>93</v>
      </c>
      <c r="K3" s="9">
        <v>8</v>
      </c>
      <c r="L3" s="9" t="s">
        <v>5</v>
      </c>
      <c r="M3" s="10">
        <v>7</v>
      </c>
      <c r="P3" s="11" t="s">
        <v>103</v>
      </c>
    </row>
    <row r="4" spans="1:16" x14ac:dyDescent="0.2">
      <c r="A4" s="28">
        <v>45209</v>
      </c>
      <c r="B4" s="4">
        <v>0.34399999999999997</v>
      </c>
      <c r="C4" s="4">
        <v>3.5999999999999997E-2</v>
      </c>
      <c r="D4" s="7">
        <f>C4*E4</f>
        <v>47.519999999999996</v>
      </c>
      <c r="E4" s="5">
        <v>1320</v>
      </c>
      <c r="G4" s="8">
        <v>660</v>
      </c>
      <c r="H4" s="9" t="s">
        <v>5</v>
      </c>
      <c r="I4" s="10">
        <v>11</v>
      </c>
      <c r="J4" s="9" t="s">
        <v>116</v>
      </c>
      <c r="K4" s="9">
        <v>4</v>
      </c>
      <c r="L4" s="9" t="s">
        <v>41</v>
      </c>
      <c r="M4" s="10">
        <v>4</v>
      </c>
      <c r="P4" s="9" t="s">
        <v>109</v>
      </c>
    </row>
    <row r="5" spans="1:16" x14ac:dyDescent="0.2">
      <c r="A5" s="28">
        <v>45308</v>
      </c>
      <c r="B5" s="4">
        <v>0.33300000000000002</v>
      </c>
      <c r="C5" s="4">
        <v>3.3000000000000002E-2</v>
      </c>
      <c r="D5" s="7">
        <f>C5*E5</f>
        <v>76.39500000000001</v>
      </c>
      <c r="E5" s="5">
        <f>2025+290</f>
        <v>2315</v>
      </c>
      <c r="G5" s="8">
        <v>1013</v>
      </c>
      <c r="H5" s="9" t="s">
        <v>213</v>
      </c>
      <c r="I5" s="10">
        <f>5+5</f>
        <v>10</v>
      </c>
      <c r="J5" s="9" t="s">
        <v>38</v>
      </c>
      <c r="K5" s="9">
        <v>7</v>
      </c>
      <c r="L5" s="9" t="s">
        <v>5</v>
      </c>
      <c r="M5" s="10">
        <v>5</v>
      </c>
      <c r="P5" s="9" t="s">
        <v>207</v>
      </c>
    </row>
    <row r="6" spans="1:16" x14ac:dyDescent="0.2">
      <c r="A6" s="28">
        <v>45399</v>
      </c>
      <c r="B6" s="26">
        <v>0.27600000000000002</v>
      </c>
      <c r="C6" s="26">
        <v>3.6999999999999998E-2</v>
      </c>
      <c r="D6" s="7">
        <f t="shared" ref="D6:D12" si="0">C6*E6</f>
        <v>137.26999999999998</v>
      </c>
      <c r="E6" s="23">
        <v>3710</v>
      </c>
      <c r="G6" s="8">
        <v>1855</v>
      </c>
      <c r="H6" s="9" t="s">
        <v>213</v>
      </c>
      <c r="I6" s="10">
        <v>46</v>
      </c>
      <c r="J6" s="9" t="s">
        <v>5</v>
      </c>
      <c r="K6" s="9">
        <v>21</v>
      </c>
      <c r="L6" s="9" t="s">
        <v>25</v>
      </c>
      <c r="M6" s="10">
        <v>13</v>
      </c>
      <c r="P6" s="9" t="s">
        <v>228</v>
      </c>
    </row>
    <row r="7" spans="1:16" x14ac:dyDescent="0.2">
      <c r="A7" s="28">
        <v>45503</v>
      </c>
      <c r="B7" s="26">
        <v>0.25700000000000001</v>
      </c>
      <c r="C7" s="26">
        <v>3.3000000000000002E-2</v>
      </c>
      <c r="D7" s="7">
        <f t="shared" si="0"/>
        <v>154.04400000000001</v>
      </c>
      <c r="E7" s="29">
        <v>4668</v>
      </c>
      <c r="G7" s="8">
        <v>2334</v>
      </c>
      <c r="H7" s="9" t="s">
        <v>25</v>
      </c>
      <c r="I7" s="10">
        <v>23</v>
      </c>
      <c r="J7" s="9" t="s">
        <v>5</v>
      </c>
      <c r="K7" s="9">
        <v>18</v>
      </c>
      <c r="L7" s="9" t="s">
        <v>116</v>
      </c>
      <c r="M7" s="10">
        <v>12</v>
      </c>
      <c r="P7" s="9" t="s">
        <v>260</v>
      </c>
    </row>
    <row r="8" spans="1:16" x14ac:dyDescent="0.2">
      <c r="A8" s="28">
        <v>45580</v>
      </c>
      <c r="B8" s="26">
        <v>0.26</v>
      </c>
      <c r="C8" s="26">
        <v>2.5000000000000001E-2</v>
      </c>
      <c r="D8" s="7">
        <f t="shared" si="0"/>
        <v>125.92500000000001</v>
      </c>
      <c r="E8" s="29">
        <v>5037</v>
      </c>
      <c r="G8" s="8">
        <v>2519</v>
      </c>
      <c r="H8" s="9" t="s">
        <v>290</v>
      </c>
      <c r="I8" s="10">
        <f>13+10+9+6+5+5+4+3</f>
        <v>55</v>
      </c>
      <c r="J8" s="9" t="s">
        <v>116</v>
      </c>
      <c r="K8" s="9">
        <v>17</v>
      </c>
      <c r="L8" s="9" t="s">
        <v>67</v>
      </c>
      <c r="M8" s="10">
        <v>15</v>
      </c>
      <c r="P8" s="9" t="s">
        <v>284</v>
      </c>
    </row>
    <row r="9" spans="1:16" x14ac:dyDescent="0.2">
      <c r="A9" s="28">
        <v>45685</v>
      </c>
      <c r="B9" s="26">
        <v>0.23200000000000001</v>
      </c>
      <c r="C9" s="26">
        <v>2.1999999999999999E-2</v>
      </c>
      <c r="D9" s="7">
        <f t="shared" si="0"/>
        <v>138.33599999999998</v>
      </c>
      <c r="E9" s="29">
        <v>6288</v>
      </c>
      <c r="G9" s="8">
        <v>3144</v>
      </c>
      <c r="H9" s="9" t="s">
        <v>290</v>
      </c>
      <c r="I9" s="10">
        <f>11+10+10+9+5+2+2</f>
        <v>49</v>
      </c>
      <c r="J9" s="9" t="s">
        <v>67</v>
      </c>
      <c r="K9" s="9">
        <v>22</v>
      </c>
      <c r="L9" s="9" t="s">
        <v>318</v>
      </c>
      <c r="M9" s="10">
        <v>14</v>
      </c>
      <c r="P9" s="9" t="s">
        <v>313</v>
      </c>
    </row>
    <row r="10" spans="1:16" x14ac:dyDescent="0.2">
      <c r="A10" s="28">
        <v>45776</v>
      </c>
      <c r="B10" s="26">
        <v>0.24</v>
      </c>
      <c r="C10" s="26">
        <v>0.03</v>
      </c>
      <c r="D10" s="7">
        <f t="shared" si="0"/>
        <v>241.38</v>
      </c>
      <c r="E10" s="29">
        <v>8046</v>
      </c>
      <c r="G10" s="8">
        <v>4023</v>
      </c>
      <c r="H10" s="9" t="s">
        <v>290</v>
      </c>
      <c r="I10" s="10">
        <f>28+16+10+9+8+7+4</f>
        <v>82</v>
      </c>
      <c r="J10" s="9" t="s">
        <v>324</v>
      </c>
      <c r="K10" s="10">
        <f>29+23+18</f>
        <v>70</v>
      </c>
      <c r="L10" s="9" t="s">
        <v>67</v>
      </c>
      <c r="M10" s="9">
        <f>15+22+13</f>
        <v>50</v>
      </c>
      <c r="P10" s="9" t="s">
        <v>334</v>
      </c>
    </row>
    <row r="11" spans="1:16" x14ac:dyDescent="0.2">
      <c r="A11" s="28">
        <v>45853</v>
      </c>
      <c r="B11" s="26">
        <v>0.23100000000000001</v>
      </c>
      <c r="C11" s="26">
        <v>2.8000000000000001E-2</v>
      </c>
      <c r="D11" s="7">
        <f t="shared" si="0"/>
        <v>257.99200000000002</v>
      </c>
      <c r="E11" s="29">
        <v>9214</v>
      </c>
      <c r="G11" s="8">
        <v>4607</v>
      </c>
      <c r="H11" s="9" t="s">
        <v>290</v>
      </c>
      <c r="I11" s="10">
        <f>25+13+12+11+8+6+5+4</f>
        <v>84</v>
      </c>
      <c r="J11" s="9" t="s">
        <v>67</v>
      </c>
      <c r="K11" s="10">
        <f>31+29</f>
        <v>60</v>
      </c>
      <c r="L11" s="9" t="s">
        <v>25</v>
      </c>
      <c r="M11" s="9">
        <v>25</v>
      </c>
      <c r="P11" s="9" t="s">
        <v>354</v>
      </c>
    </row>
    <row r="12" spans="1:16" x14ac:dyDescent="0.2">
      <c r="A12" s="28">
        <v>45951</v>
      </c>
      <c r="B12" s="26">
        <v>0.184</v>
      </c>
      <c r="C12" s="26">
        <v>8.9999999999999993E-3</v>
      </c>
      <c r="D12" s="7">
        <f t="shared" si="0"/>
        <v>110.98799999999999</v>
      </c>
      <c r="E12" s="29">
        <v>12332</v>
      </c>
      <c r="G12" s="8">
        <v>6166</v>
      </c>
      <c r="H12" s="9" t="s">
        <v>290</v>
      </c>
      <c r="I12" s="10">
        <f>8+3+1+1</f>
        <v>13</v>
      </c>
      <c r="J12" s="9" t="s">
        <v>67</v>
      </c>
      <c r="K12" s="10">
        <f>15+11+12+11+7+7+6</f>
        <v>69</v>
      </c>
      <c r="L12" s="9" t="s">
        <v>5</v>
      </c>
      <c r="M12" s="9">
        <v>20</v>
      </c>
      <c r="P12" s="9" t="s">
        <v>376</v>
      </c>
    </row>
  </sheetData>
  <mergeCells count="1">
    <mergeCell ref="A1:E1"/>
  </mergeCells>
  <phoneticPr fontId="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6D2E-8A34-2446-A3FD-4820E1C0E1E7}">
  <dimension ref="A1:D47"/>
  <sheetViews>
    <sheetView topLeftCell="A41" workbookViewId="0">
      <selection activeCell="A47" sqref="A47"/>
    </sheetView>
  </sheetViews>
  <sheetFormatPr baseColWidth="10" defaultRowHeight="16" x14ac:dyDescent="0.2"/>
  <cols>
    <col min="2" max="2" width="18.6640625" customWidth="1"/>
    <col min="4" max="4" width="151.6640625" customWidth="1"/>
  </cols>
  <sheetData>
    <row r="1" spans="1:4" x14ac:dyDescent="0.2">
      <c r="A1" s="19" t="s">
        <v>0</v>
      </c>
      <c r="B1" s="19" t="s">
        <v>87</v>
      </c>
      <c r="C1" s="19" t="s">
        <v>92</v>
      </c>
      <c r="D1" s="19" t="s">
        <v>89</v>
      </c>
    </row>
    <row r="2" spans="1:4" x14ac:dyDescent="0.2">
      <c r="A2" s="27">
        <v>45139</v>
      </c>
      <c r="B2" t="s">
        <v>90</v>
      </c>
      <c r="C2">
        <v>13</v>
      </c>
      <c r="D2" t="s">
        <v>91</v>
      </c>
    </row>
    <row r="3" spans="1:4" x14ac:dyDescent="0.2">
      <c r="A3" s="27">
        <v>45139</v>
      </c>
      <c r="B3" t="s">
        <v>93</v>
      </c>
      <c r="C3">
        <v>8</v>
      </c>
      <c r="D3" t="s">
        <v>94</v>
      </c>
    </row>
    <row r="4" spans="1:4" x14ac:dyDescent="0.2">
      <c r="A4" s="27">
        <v>45139</v>
      </c>
      <c r="B4" t="s">
        <v>96</v>
      </c>
      <c r="C4">
        <v>7</v>
      </c>
      <c r="D4" t="s">
        <v>95</v>
      </c>
    </row>
    <row r="5" spans="1:4" x14ac:dyDescent="0.2">
      <c r="A5" s="27">
        <v>45139</v>
      </c>
      <c r="B5" t="s">
        <v>97</v>
      </c>
      <c r="C5">
        <v>7</v>
      </c>
      <c r="D5" t="s">
        <v>98</v>
      </c>
    </row>
    <row r="6" spans="1:4" x14ac:dyDescent="0.2">
      <c r="A6" s="27">
        <v>45209</v>
      </c>
      <c r="B6" t="s">
        <v>110</v>
      </c>
      <c r="C6">
        <v>11</v>
      </c>
      <c r="D6" t="s">
        <v>111</v>
      </c>
    </row>
    <row r="7" spans="1:4" x14ac:dyDescent="0.2">
      <c r="A7" s="27">
        <v>45209</v>
      </c>
      <c r="B7" t="s">
        <v>112</v>
      </c>
      <c r="C7">
        <v>4</v>
      </c>
      <c r="D7" t="s">
        <v>113</v>
      </c>
    </row>
    <row r="8" spans="1:4" x14ac:dyDescent="0.2">
      <c r="A8" s="27">
        <v>45209</v>
      </c>
      <c r="B8" t="s">
        <v>114</v>
      </c>
      <c r="C8">
        <v>4</v>
      </c>
      <c r="D8" t="s">
        <v>115</v>
      </c>
    </row>
    <row r="9" spans="1:4" x14ac:dyDescent="0.2">
      <c r="A9" s="27">
        <v>45308</v>
      </c>
      <c r="B9" t="s">
        <v>25</v>
      </c>
      <c r="C9">
        <v>7</v>
      </c>
      <c r="D9" s="21" t="s">
        <v>208</v>
      </c>
    </row>
    <row r="10" spans="1:4" x14ac:dyDescent="0.2">
      <c r="A10" s="27">
        <v>45308</v>
      </c>
      <c r="B10" t="s">
        <v>209</v>
      </c>
      <c r="C10">
        <v>5</v>
      </c>
      <c r="D10" s="21" t="s">
        <v>210</v>
      </c>
    </row>
    <row r="11" spans="1:4" x14ac:dyDescent="0.2">
      <c r="A11" s="27">
        <v>45308</v>
      </c>
      <c r="B11" t="s">
        <v>211</v>
      </c>
      <c r="C11">
        <v>10</v>
      </c>
      <c r="D11" s="21" t="s">
        <v>212</v>
      </c>
    </row>
    <row r="12" spans="1:4" x14ac:dyDescent="0.2">
      <c r="A12" s="27">
        <v>45399</v>
      </c>
      <c r="B12" t="s">
        <v>236</v>
      </c>
      <c r="C12">
        <v>22</v>
      </c>
      <c r="D12" t="s">
        <v>229</v>
      </c>
    </row>
    <row r="13" spans="1:4" x14ac:dyDescent="0.2">
      <c r="A13" s="27">
        <v>45399</v>
      </c>
      <c r="B13" t="s">
        <v>5</v>
      </c>
      <c r="C13">
        <v>15</v>
      </c>
      <c r="D13" t="s">
        <v>231</v>
      </c>
    </row>
    <row r="14" spans="1:4" x14ac:dyDescent="0.2">
      <c r="A14" s="27">
        <v>45399</v>
      </c>
      <c r="B14" t="s">
        <v>211</v>
      </c>
      <c r="C14">
        <v>12</v>
      </c>
      <c r="D14" t="s">
        <v>230</v>
      </c>
    </row>
    <row r="15" spans="1:4" x14ac:dyDescent="0.2">
      <c r="A15" s="27">
        <v>45399</v>
      </c>
      <c r="B15" t="s">
        <v>232</v>
      </c>
      <c r="C15">
        <v>12</v>
      </c>
      <c r="D15" t="s">
        <v>233</v>
      </c>
    </row>
    <row r="16" spans="1:4" x14ac:dyDescent="0.2">
      <c r="A16" s="27">
        <v>45399</v>
      </c>
      <c r="B16" t="s">
        <v>234</v>
      </c>
      <c r="C16">
        <v>9</v>
      </c>
      <c r="D16" t="s">
        <v>235</v>
      </c>
    </row>
    <row r="17" spans="1:4" x14ac:dyDescent="0.2">
      <c r="A17" s="27">
        <v>45503</v>
      </c>
      <c r="B17" t="s">
        <v>25</v>
      </c>
      <c r="C17">
        <v>23</v>
      </c>
      <c r="D17" t="s">
        <v>257</v>
      </c>
    </row>
    <row r="18" spans="1:4" x14ac:dyDescent="0.2">
      <c r="A18" s="27">
        <v>45503</v>
      </c>
      <c r="B18" t="s">
        <v>259</v>
      </c>
      <c r="C18">
        <v>18</v>
      </c>
      <c r="D18" s="21" t="s">
        <v>258</v>
      </c>
    </row>
    <row r="19" spans="1:4" x14ac:dyDescent="0.2">
      <c r="A19" s="27">
        <v>45503</v>
      </c>
      <c r="B19" t="s">
        <v>261</v>
      </c>
      <c r="C19">
        <v>14</v>
      </c>
      <c r="D19" s="21" t="s">
        <v>262</v>
      </c>
    </row>
    <row r="20" spans="1:4" x14ac:dyDescent="0.2">
      <c r="A20" s="27">
        <v>45503</v>
      </c>
      <c r="B20" t="s">
        <v>211</v>
      </c>
      <c r="C20">
        <v>12</v>
      </c>
      <c r="D20" t="s">
        <v>263</v>
      </c>
    </row>
    <row r="21" spans="1:4" x14ac:dyDescent="0.2">
      <c r="A21" s="27">
        <v>45503</v>
      </c>
      <c r="B21" t="s">
        <v>211</v>
      </c>
      <c r="C21">
        <v>11</v>
      </c>
      <c r="D21" t="s">
        <v>264</v>
      </c>
    </row>
    <row r="22" spans="1:4" x14ac:dyDescent="0.2">
      <c r="A22" s="27">
        <v>45580</v>
      </c>
      <c r="B22" t="s">
        <v>211</v>
      </c>
      <c r="C22">
        <v>17</v>
      </c>
      <c r="D22" t="s">
        <v>285</v>
      </c>
    </row>
    <row r="23" spans="1:4" x14ac:dyDescent="0.2">
      <c r="A23" s="27">
        <v>45580</v>
      </c>
      <c r="B23" t="s">
        <v>286</v>
      </c>
      <c r="C23">
        <v>15</v>
      </c>
      <c r="D23" t="s">
        <v>287</v>
      </c>
    </row>
    <row r="24" spans="1:4" x14ac:dyDescent="0.2">
      <c r="A24" s="27">
        <v>45580</v>
      </c>
      <c r="B24" t="s">
        <v>67</v>
      </c>
      <c r="C24">
        <v>13</v>
      </c>
      <c r="D24" t="s">
        <v>288</v>
      </c>
    </row>
    <row r="25" spans="1:4" x14ac:dyDescent="0.2">
      <c r="A25" s="27">
        <v>45580</v>
      </c>
      <c r="B25" t="s">
        <v>54</v>
      </c>
      <c r="C25">
        <v>5</v>
      </c>
      <c r="D25" t="s">
        <v>289</v>
      </c>
    </row>
    <row r="26" spans="1:4" x14ac:dyDescent="0.2">
      <c r="A26" s="27">
        <v>45685</v>
      </c>
      <c r="B26" t="s">
        <v>67</v>
      </c>
      <c r="C26">
        <v>22</v>
      </c>
      <c r="D26" t="s">
        <v>314</v>
      </c>
    </row>
    <row r="27" spans="1:4" x14ac:dyDescent="0.2">
      <c r="A27" s="27">
        <v>45685</v>
      </c>
      <c r="B27" t="s">
        <v>25</v>
      </c>
      <c r="C27">
        <v>14</v>
      </c>
      <c r="D27" s="21" t="s">
        <v>315</v>
      </c>
    </row>
    <row r="28" spans="1:4" x14ac:dyDescent="0.2">
      <c r="A28" s="27">
        <v>45685</v>
      </c>
      <c r="B28" t="s">
        <v>14</v>
      </c>
      <c r="C28">
        <v>12</v>
      </c>
      <c r="D28" t="s">
        <v>316</v>
      </c>
    </row>
    <row r="29" spans="1:4" x14ac:dyDescent="0.2">
      <c r="A29" s="27">
        <v>45685</v>
      </c>
      <c r="B29" t="s">
        <v>67</v>
      </c>
      <c r="C29">
        <v>4</v>
      </c>
      <c r="D29" t="s">
        <v>317</v>
      </c>
    </row>
    <row r="30" spans="1:4" x14ac:dyDescent="0.2">
      <c r="A30" s="27">
        <v>45776</v>
      </c>
      <c r="B30" t="s">
        <v>335</v>
      </c>
      <c r="C30">
        <v>29</v>
      </c>
      <c r="D30" s="21" t="s">
        <v>336</v>
      </c>
    </row>
    <row r="31" spans="1:4" x14ac:dyDescent="0.2">
      <c r="A31" s="27">
        <v>45776</v>
      </c>
      <c r="B31" t="s">
        <v>25</v>
      </c>
      <c r="C31">
        <v>28</v>
      </c>
      <c r="D31" s="21" t="s">
        <v>337</v>
      </c>
    </row>
    <row r="32" spans="1:4" x14ac:dyDescent="0.2">
      <c r="A32" s="27">
        <v>45776</v>
      </c>
      <c r="B32" t="s">
        <v>335</v>
      </c>
      <c r="C32">
        <v>23</v>
      </c>
      <c r="D32" t="s">
        <v>338</v>
      </c>
    </row>
    <row r="33" spans="1:4" x14ac:dyDescent="0.2">
      <c r="A33" s="27">
        <v>45776</v>
      </c>
      <c r="B33" t="s">
        <v>90</v>
      </c>
      <c r="C33">
        <v>22</v>
      </c>
      <c r="D33" t="s">
        <v>339</v>
      </c>
    </row>
    <row r="34" spans="1:4" x14ac:dyDescent="0.2">
      <c r="A34" s="27">
        <v>45776</v>
      </c>
      <c r="B34" t="s">
        <v>39</v>
      </c>
      <c r="C34">
        <v>18</v>
      </c>
      <c r="D34" t="s">
        <v>340</v>
      </c>
    </row>
    <row r="35" spans="1:4" x14ac:dyDescent="0.2">
      <c r="A35" s="27">
        <v>45776</v>
      </c>
      <c r="B35" t="s">
        <v>341</v>
      </c>
      <c r="C35">
        <v>15</v>
      </c>
      <c r="D35" t="s">
        <v>342</v>
      </c>
    </row>
    <row r="36" spans="1:4" x14ac:dyDescent="0.2">
      <c r="A36" s="27">
        <v>45776</v>
      </c>
      <c r="B36" t="s">
        <v>341</v>
      </c>
      <c r="C36">
        <v>13</v>
      </c>
      <c r="D36" t="s">
        <v>343</v>
      </c>
    </row>
    <row r="37" spans="1:4" x14ac:dyDescent="0.2">
      <c r="A37" s="27">
        <v>45853</v>
      </c>
      <c r="B37" t="s">
        <v>341</v>
      </c>
      <c r="C37">
        <v>31</v>
      </c>
      <c r="D37" t="s">
        <v>355</v>
      </c>
    </row>
    <row r="38" spans="1:4" x14ac:dyDescent="0.2">
      <c r="A38" s="27">
        <v>45853</v>
      </c>
      <c r="B38" t="s">
        <v>67</v>
      </c>
      <c r="C38">
        <v>29</v>
      </c>
      <c r="D38" t="s">
        <v>356</v>
      </c>
    </row>
    <row r="39" spans="1:4" x14ac:dyDescent="0.2">
      <c r="A39" s="27">
        <v>45853</v>
      </c>
      <c r="B39" t="s">
        <v>67</v>
      </c>
      <c r="C39">
        <v>20</v>
      </c>
      <c r="D39" t="s">
        <v>357</v>
      </c>
    </row>
    <row r="40" spans="1:4" x14ac:dyDescent="0.2">
      <c r="A40" s="27">
        <v>45853</v>
      </c>
      <c r="B40" t="s">
        <v>358</v>
      </c>
      <c r="C40">
        <v>14</v>
      </c>
      <c r="D40" t="s">
        <v>359</v>
      </c>
    </row>
    <row r="41" spans="1:4" x14ac:dyDescent="0.2">
      <c r="A41" s="27">
        <v>45853</v>
      </c>
      <c r="B41" t="s">
        <v>358</v>
      </c>
      <c r="C41">
        <v>11</v>
      </c>
      <c r="D41" t="s">
        <v>360</v>
      </c>
    </row>
    <row r="42" spans="1:4" x14ac:dyDescent="0.2">
      <c r="A42" s="27">
        <v>45853</v>
      </c>
      <c r="B42" t="s">
        <v>358</v>
      </c>
      <c r="C42">
        <v>10</v>
      </c>
      <c r="D42" t="s">
        <v>361</v>
      </c>
    </row>
    <row r="43" spans="1:4" x14ac:dyDescent="0.2">
      <c r="A43" s="27">
        <v>45951</v>
      </c>
      <c r="B43" t="s">
        <v>5</v>
      </c>
      <c r="C43">
        <v>20</v>
      </c>
      <c r="D43" t="s">
        <v>377</v>
      </c>
    </row>
    <row r="44" spans="1:4" x14ac:dyDescent="0.2">
      <c r="A44" s="27">
        <v>45951</v>
      </c>
      <c r="B44" t="s">
        <v>67</v>
      </c>
      <c r="C44">
        <v>15</v>
      </c>
      <c r="D44" t="s">
        <v>378</v>
      </c>
    </row>
    <row r="45" spans="1:4" x14ac:dyDescent="0.2">
      <c r="A45" s="27">
        <v>45951</v>
      </c>
      <c r="B45" t="s">
        <v>39</v>
      </c>
      <c r="C45">
        <v>14</v>
      </c>
      <c r="D45" t="s">
        <v>379</v>
      </c>
    </row>
    <row r="46" spans="1:4" x14ac:dyDescent="0.2">
      <c r="A46" s="27">
        <v>45951</v>
      </c>
      <c r="B46" t="s">
        <v>67</v>
      </c>
      <c r="C46">
        <v>11</v>
      </c>
      <c r="D46" t="s">
        <v>380</v>
      </c>
    </row>
    <row r="47" spans="1:4" x14ac:dyDescent="0.2">
      <c r="A47" s="27"/>
    </row>
  </sheetData>
  <hyperlinks>
    <hyperlink ref="D9" r:id="rId1" xr:uid="{7F345F5D-8AA3-EC40-926A-C83075B4CDD9}"/>
    <hyperlink ref="D10" r:id="rId2" xr:uid="{52BDC811-376E-7C47-8D5D-4E218F66E2C1}"/>
    <hyperlink ref="D11" r:id="rId3" xr:uid="{0F8D10FA-9AD9-2A41-9D6D-D8CAAE87E206}"/>
    <hyperlink ref="D18" r:id="rId4" xr:uid="{923B6176-D2CA-4A43-BE3C-20EFAF796BDE}"/>
    <hyperlink ref="D19" r:id="rId5" xr:uid="{AB709BB6-69F1-B148-8620-192E5C5D9C1D}"/>
    <hyperlink ref="D27" r:id="rId6" display="https://youtu.be/HmYDBx3KNzk?feature=shared" xr:uid="{88D82D30-0EBF-6040-9FC8-10F5840C2334}"/>
    <hyperlink ref="D30" r:id="rId7" xr:uid="{8C161CD8-4D17-754B-82AB-407F064B2D96}"/>
    <hyperlink ref="D31" r:id="rId8" xr:uid="{016FEE57-342C-5444-BEE8-27E122E777C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4C4D-4C5F-154F-BD3F-C3702ECDA369}">
  <dimension ref="A2:R21"/>
  <sheetViews>
    <sheetView topLeftCell="A12" workbookViewId="0">
      <selection activeCell="R15" sqref="R15"/>
    </sheetView>
  </sheetViews>
  <sheetFormatPr baseColWidth="10" defaultRowHeight="16" x14ac:dyDescent="0.2"/>
  <cols>
    <col min="1" max="1" width="19.83203125" bestFit="1" customWidth="1"/>
    <col min="2" max="2" width="5.5" bestFit="1" customWidth="1"/>
    <col min="3" max="3" width="9.1640625" bestFit="1" customWidth="1"/>
    <col min="4" max="4" width="8.33203125" bestFit="1" customWidth="1"/>
    <col min="5" max="5" width="10.6640625" bestFit="1" customWidth="1"/>
  </cols>
  <sheetData>
    <row r="2" spans="1:18" x14ac:dyDescent="0.2">
      <c r="A2" s="137" t="s">
        <v>201</v>
      </c>
      <c r="B2" s="137"/>
      <c r="C2" s="137"/>
      <c r="D2" s="137"/>
      <c r="E2" s="137"/>
      <c r="F2" s="117" t="s">
        <v>42</v>
      </c>
      <c r="G2" s="117" t="s">
        <v>43</v>
      </c>
      <c r="H2" s="117" t="s">
        <v>44</v>
      </c>
      <c r="I2" s="117" t="s">
        <v>45</v>
      </c>
      <c r="J2" s="117" t="s">
        <v>46</v>
      </c>
      <c r="K2" s="117" t="s">
        <v>47</v>
      </c>
      <c r="L2" s="117" t="s">
        <v>48</v>
      </c>
      <c r="M2" s="117" t="s">
        <v>49</v>
      </c>
      <c r="N2" s="117" t="s">
        <v>50</v>
      </c>
      <c r="O2" s="117" t="s">
        <v>51</v>
      </c>
      <c r="P2" s="117" t="s">
        <v>52</v>
      </c>
      <c r="Q2" s="117" t="s">
        <v>53</v>
      </c>
    </row>
    <row r="3" spans="1:18" x14ac:dyDescent="0.2">
      <c r="A3" s="138" t="s">
        <v>205</v>
      </c>
      <c r="B3" s="138"/>
      <c r="C3" s="138"/>
      <c r="D3" s="138"/>
      <c r="E3" s="138"/>
      <c r="F3" s="112" t="s">
        <v>5</v>
      </c>
      <c r="G3" s="112" t="s">
        <v>5</v>
      </c>
      <c r="H3" s="112" t="s">
        <v>5</v>
      </c>
      <c r="I3" s="112" t="s">
        <v>5</v>
      </c>
      <c r="J3" s="112" t="s">
        <v>5</v>
      </c>
      <c r="K3" s="112" t="s">
        <v>5</v>
      </c>
      <c r="L3" s="112" t="s">
        <v>5</v>
      </c>
      <c r="M3" s="112" t="s">
        <v>5</v>
      </c>
      <c r="N3" s="112" t="s">
        <v>5</v>
      </c>
      <c r="O3" s="112" t="s">
        <v>5</v>
      </c>
      <c r="P3" s="112" t="s">
        <v>5</v>
      </c>
      <c r="Q3" s="112" t="s">
        <v>5</v>
      </c>
    </row>
    <row r="4" spans="1:18" ht="17" thickBot="1" x14ac:dyDescent="0.25">
      <c r="A4" s="138" t="s">
        <v>206</v>
      </c>
      <c r="B4" s="138"/>
      <c r="C4" s="138"/>
      <c r="D4" s="138"/>
      <c r="E4" s="138"/>
      <c r="F4" s="118" t="s">
        <v>25</v>
      </c>
      <c r="G4" s="118" t="s">
        <v>25</v>
      </c>
      <c r="H4" s="118" t="s">
        <v>25</v>
      </c>
      <c r="I4" s="118" t="s">
        <v>25</v>
      </c>
      <c r="J4" s="118" t="s">
        <v>25</v>
      </c>
      <c r="K4" s="118" t="s">
        <v>25</v>
      </c>
      <c r="L4" s="118" t="s">
        <v>25</v>
      </c>
      <c r="M4" s="118" t="s">
        <v>25</v>
      </c>
      <c r="N4" s="118" t="s">
        <v>25</v>
      </c>
      <c r="O4" s="118" t="s">
        <v>25</v>
      </c>
      <c r="P4" s="118" t="s">
        <v>25</v>
      </c>
      <c r="Q4" s="118" t="s">
        <v>25</v>
      </c>
      <c r="R4" s="38" t="s">
        <v>200</v>
      </c>
    </row>
    <row r="5" spans="1:18" ht="17" thickBot="1" x14ac:dyDescent="0.25">
      <c r="F5" s="119" t="s">
        <v>14</v>
      </c>
      <c r="G5" s="111" t="s">
        <v>39</v>
      </c>
      <c r="H5" s="121" t="s">
        <v>177</v>
      </c>
      <c r="I5" s="119" t="s">
        <v>14</v>
      </c>
      <c r="J5" s="92" t="s">
        <v>34</v>
      </c>
      <c r="K5" s="115" t="s">
        <v>78</v>
      </c>
      <c r="L5" s="119" t="s">
        <v>14</v>
      </c>
      <c r="M5" s="111" t="s">
        <v>39</v>
      </c>
      <c r="N5" s="115" t="s">
        <v>78</v>
      </c>
      <c r="O5" s="111" t="s">
        <v>39</v>
      </c>
      <c r="P5" s="92" t="s">
        <v>34</v>
      </c>
      <c r="Q5" s="111" t="s">
        <v>39</v>
      </c>
    </row>
    <row r="6" spans="1:18" ht="17" thickBot="1" x14ac:dyDescent="0.25">
      <c r="F6" s="116" t="s">
        <v>41</v>
      </c>
      <c r="G6" s="120" t="s">
        <v>54</v>
      </c>
      <c r="H6" s="116" t="s">
        <v>41</v>
      </c>
      <c r="I6" s="111" t="s">
        <v>39</v>
      </c>
      <c r="J6" s="116" t="s">
        <v>41</v>
      </c>
      <c r="K6" s="111" t="s">
        <v>39</v>
      </c>
      <c r="L6" s="116" t="s">
        <v>41</v>
      </c>
      <c r="M6" s="82" t="s">
        <v>177</v>
      </c>
      <c r="N6" s="116" t="s">
        <v>41</v>
      </c>
      <c r="O6" s="119" t="s">
        <v>14</v>
      </c>
      <c r="P6" s="116" t="s">
        <v>41</v>
      </c>
      <c r="Q6" s="122"/>
    </row>
    <row r="8" spans="1:18" x14ac:dyDescent="0.2">
      <c r="A8" s="19" t="s">
        <v>141</v>
      </c>
      <c r="B8" s="19" t="s">
        <v>139</v>
      </c>
      <c r="C8" s="19" t="s">
        <v>202</v>
      </c>
      <c r="D8" s="19" t="s">
        <v>204</v>
      </c>
      <c r="E8" s="19" t="s">
        <v>143</v>
      </c>
      <c r="F8" s="36"/>
      <c r="G8" s="37"/>
      <c r="H8" s="19"/>
    </row>
    <row r="9" spans="1:18" ht="17" thickBot="1" x14ac:dyDescent="0.25">
      <c r="A9" s="19"/>
      <c r="E9" s="19"/>
      <c r="F9" s="36"/>
      <c r="G9" s="37"/>
      <c r="H9" s="19"/>
    </row>
    <row r="10" spans="1:18" ht="17" thickBot="1" x14ac:dyDescent="0.25">
      <c r="A10" s="39" t="str">
        <f>'NZ Divs'!F3</f>
        <v>Building Inspections</v>
      </c>
      <c r="B10" s="39">
        <v>6</v>
      </c>
      <c r="C10" s="123">
        <v>1.7000000000000001E-2</v>
      </c>
      <c r="D10" s="39">
        <v>1</v>
      </c>
      <c r="E10" s="40">
        <v>2</v>
      </c>
      <c r="F10" s="101" t="s">
        <v>42</v>
      </c>
      <c r="G10" s="98" t="s">
        <v>43</v>
      </c>
      <c r="H10" s="97" t="s">
        <v>44</v>
      </c>
      <c r="I10" s="98" t="s">
        <v>45</v>
      </c>
      <c r="J10" s="97" t="s">
        <v>46</v>
      </c>
      <c r="K10" s="103" t="s">
        <v>47</v>
      </c>
      <c r="L10" s="97" t="s">
        <v>48</v>
      </c>
      <c r="M10" s="98" t="s">
        <v>49</v>
      </c>
      <c r="N10" s="104" t="s">
        <v>50</v>
      </c>
      <c r="O10" s="98" t="s">
        <v>51</v>
      </c>
      <c r="P10" s="97" t="s">
        <v>52</v>
      </c>
      <c r="Q10" s="102" t="s">
        <v>53</v>
      </c>
    </row>
    <row r="11" spans="1:18" ht="17" thickBot="1" x14ac:dyDescent="0.25">
      <c r="A11" s="99" t="s">
        <v>203</v>
      </c>
      <c r="B11" s="99">
        <v>50</v>
      </c>
      <c r="C11" s="124">
        <v>0.14499999999999999</v>
      </c>
      <c r="D11" s="99">
        <v>7</v>
      </c>
      <c r="E11" s="100">
        <v>12</v>
      </c>
      <c r="F11" s="105" t="s">
        <v>42</v>
      </c>
      <c r="G11" s="106" t="s">
        <v>43</v>
      </c>
      <c r="H11" s="107" t="s">
        <v>44</v>
      </c>
      <c r="I11" s="106" t="s">
        <v>45</v>
      </c>
      <c r="J11" s="107" t="s">
        <v>46</v>
      </c>
      <c r="K11" s="106" t="s">
        <v>47</v>
      </c>
      <c r="L11" s="107" t="s">
        <v>48</v>
      </c>
      <c r="M11" s="106" t="s">
        <v>49</v>
      </c>
      <c r="N11" s="107" t="s">
        <v>50</v>
      </c>
      <c r="O11" s="106" t="s">
        <v>51</v>
      </c>
      <c r="P11" s="107" t="s">
        <v>52</v>
      </c>
      <c r="Q11" s="108" t="s">
        <v>53</v>
      </c>
    </row>
    <row r="12" spans="1:18" ht="17" thickBot="1" x14ac:dyDescent="0.25">
      <c r="A12" s="57" t="s">
        <v>14</v>
      </c>
      <c r="B12" s="57">
        <v>20</v>
      </c>
      <c r="C12" s="125">
        <v>5.8000000000000003E-2</v>
      </c>
      <c r="D12" s="57">
        <v>3</v>
      </c>
      <c r="E12" s="58">
        <v>4</v>
      </c>
      <c r="F12" s="109" t="s">
        <v>42</v>
      </c>
      <c r="G12" s="98" t="s">
        <v>43</v>
      </c>
      <c r="H12" s="97" t="s">
        <v>44</v>
      </c>
      <c r="I12" s="60" t="s">
        <v>45</v>
      </c>
      <c r="J12" s="97" t="s">
        <v>46</v>
      </c>
      <c r="K12" s="98" t="s">
        <v>47</v>
      </c>
      <c r="L12" s="59" t="s">
        <v>48</v>
      </c>
      <c r="M12" s="98" t="s">
        <v>49</v>
      </c>
      <c r="N12" s="97" t="s">
        <v>50</v>
      </c>
      <c r="O12" s="60" t="s">
        <v>51</v>
      </c>
      <c r="P12" s="97" t="s">
        <v>52</v>
      </c>
      <c r="Q12" s="102" t="s">
        <v>53</v>
      </c>
    </row>
    <row r="13" spans="1:18" ht="17" thickBot="1" x14ac:dyDescent="0.25">
      <c r="A13" s="62" t="s">
        <v>54</v>
      </c>
      <c r="B13" s="62">
        <v>2</v>
      </c>
      <c r="C13" s="126">
        <v>6.0000000000000001E-3</v>
      </c>
      <c r="D13" s="62">
        <v>0</v>
      </c>
      <c r="E13" s="63">
        <v>1</v>
      </c>
      <c r="F13" s="101" t="s">
        <v>42</v>
      </c>
      <c r="G13" s="120" t="s">
        <v>43</v>
      </c>
      <c r="H13" s="97" t="s">
        <v>44</v>
      </c>
      <c r="I13" s="98" t="s">
        <v>45</v>
      </c>
      <c r="J13" s="97" t="s">
        <v>46</v>
      </c>
      <c r="K13" s="98" t="s">
        <v>47</v>
      </c>
      <c r="L13" s="97" t="s">
        <v>48</v>
      </c>
      <c r="M13" s="98" t="s">
        <v>49</v>
      </c>
      <c r="N13" s="97" t="s">
        <v>50</v>
      </c>
      <c r="O13" s="98" t="s">
        <v>51</v>
      </c>
      <c r="P13" s="97" t="s">
        <v>52</v>
      </c>
      <c r="Q13" s="102" t="s">
        <v>53</v>
      </c>
    </row>
    <row r="14" spans="1:18" ht="17" thickBot="1" x14ac:dyDescent="0.25">
      <c r="A14" s="67" t="s">
        <v>39</v>
      </c>
      <c r="B14" s="67">
        <v>26</v>
      </c>
      <c r="C14" s="127">
        <v>7.4999999999999997E-2</v>
      </c>
      <c r="D14" s="67">
        <v>4</v>
      </c>
      <c r="E14" s="68">
        <v>6</v>
      </c>
      <c r="F14" s="101" t="s">
        <v>42</v>
      </c>
      <c r="G14" s="70" t="s">
        <v>43</v>
      </c>
      <c r="H14" s="97" t="s">
        <v>44</v>
      </c>
      <c r="I14" s="70" t="s">
        <v>45</v>
      </c>
      <c r="J14" s="97" t="s">
        <v>46</v>
      </c>
      <c r="K14" s="70" t="s">
        <v>47</v>
      </c>
      <c r="L14" s="97" t="s">
        <v>48</v>
      </c>
      <c r="M14" s="70" t="s">
        <v>49</v>
      </c>
      <c r="N14" s="97" t="s">
        <v>50</v>
      </c>
      <c r="O14" s="70" t="s">
        <v>51</v>
      </c>
      <c r="P14" s="97" t="s">
        <v>52</v>
      </c>
      <c r="Q14" s="110" t="s">
        <v>53</v>
      </c>
    </row>
    <row r="15" spans="1:18" ht="17" thickBot="1" x14ac:dyDescent="0.25">
      <c r="A15" s="72" t="s">
        <v>159</v>
      </c>
      <c r="B15" s="72">
        <v>2</v>
      </c>
      <c r="C15" s="128">
        <v>6.0000000000000001E-3</v>
      </c>
      <c r="D15" s="72">
        <v>0</v>
      </c>
      <c r="E15" s="73">
        <v>1</v>
      </c>
      <c r="F15" s="101" t="s">
        <v>42</v>
      </c>
      <c r="G15" s="98" t="s">
        <v>43</v>
      </c>
      <c r="H15" s="97" t="s">
        <v>44</v>
      </c>
      <c r="I15" s="98" t="s">
        <v>45</v>
      </c>
      <c r="J15" s="97" t="s">
        <v>46</v>
      </c>
      <c r="K15" s="98" t="s">
        <v>47</v>
      </c>
      <c r="L15" s="97" t="s">
        <v>48</v>
      </c>
      <c r="M15" s="75" t="s">
        <v>49</v>
      </c>
      <c r="N15" s="97" t="s">
        <v>50</v>
      </c>
      <c r="O15" s="98" t="s">
        <v>51</v>
      </c>
      <c r="P15" s="97" t="s">
        <v>52</v>
      </c>
      <c r="Q15" s="102" t="s">
        <v>53</v>
      </c>
      <c r="R15" t="s">
        <v>265</v>
      </c>
    </row>
    <row r="16" spans="1:18" ht="17" thickBot="1" x14ac:dyDescent="0.25">
      <c r="A16" s="77" t="s">
        <v>5</v>
      </c>
      <c r="B16" s="77">
        <v>193</v>
      </c>
      <c r="C16" s="129">
        <v>0.55900000000000005</v>
      </c>
      <c r="D16" s="77">
        <v>27</v>
      </c>
      <c r="E16" s="78">
        <v>12</v>
      </c>
      <c r="F16" s="113" t="s">
        <v>42</v>
      </c>
      <c r="G16" s="80" t="s">
        <v>43</v>
      </c>
      <c r="H16" s="79" t="s">
        <v>44</v>
      </c>
      <c r="I16" s="80" t="s">
        <v>45</v>
      </c>
      <c r="J16" s="79" t="s">
        <v>46</v>
      </c>
      <c r="K16" s="80" t="s">
        <v>47</v>
      </c>
      <c r="L16" s="79" t="s">
        <v>48</v>
      </c>
      <c r="M16" s="80" t="s">
        <v>49</v>
      </c>
      <c r="N16" s="79" t="s">
        <v>50</v>
      </c>
      <c r="O16" s="80" t="s">
        <v>51</v>
      </c>
      <c r="P16" s="79" t="s">
        <v>52</v>
      </c>
      <c r="Q16" s="114" t="s">
        <v>53</v>
      </c>
    </row>
    <row r="17" spans="1:17" ht="17" thickBot="1" x14ac:dyDescent="0.25">
      <c r="A17" s="82" t="s">
        <v>177</v>
      </c>
      <c r="B17" s="82">
        <v>2</v>
      </c>
      <c r="C17" s="130">
        <v>6.0000000000000001E-3</v>
      </c>
      <c r="D17" s="82">
        <v>0</v>
      </c>
      <c r="E17" s="83">
        <v>1</v>
      </c>
      <c r="F17" s="101" t="s">
        <v>42</v>
      </c>
      <c r="G17" s="98" t="s">
        <v>43</v>
      </c>
      <c r="H17" s="84" t="s">
        <v>44</v>
      </c>
      <c r="I17" s="98" t="s">
        <v>45</v>
      </c>
      <c r="J17" s="97" t="s">
        <v>46</v>
      </c>
      <c r="K17" s="98" t="s">
        <v>47</v>
      </c>
      <c r="L17" s="97" t="s">
        <v>48</v>
      </c>
      <c r="M17" s="98" t="s">
        <v>49</v>
      </c>
      <c r="N17" s="97" t="s">
        <v>50</v>
      </c>
      <c r="O17" s="98" t="s">
        <v>51</v>
      </c>
      <c r="P17" s="97" t="s">
        <v>52</v>
      </c>
      <c r="Q17" s="102" t="s">
        <v>53</v>
      </c>
    </row>
    <row r="18" spans="1:17" ht="17" thickBot="1" x14ac:dyDescent="0.25">
      <c r="A18" s="87" t="s">
        <v>41</v>
      </c>
      <c r="B18" s="87">
        <v>40</v>
      </c>
      <c r="C18" s="131">
        <v>0.11600000000000001</v>
      </c>
      <c r="D18" s="87">
        <v>6</v>
      </c>
      <c r="E18" s="88">
        <v>6</v>
      </c>
      <c r="F18" s="133" t="s">
        <v>42</v>
      </c>
      <c r="G18" s="98" t="s">
        <v>43</v>
      </c>
      <c r="H18" s="89" t="s">
        <v>44</v>
      </c>
      <c r="I18" s="98" t="s">
        <v>45</v>
      </c>
      <c r="J18" s="89" t="s">
        <v>46</v>
      </c>
      <c r="K18" s="98" t="s">
        <v>47</v>
      </c>
      <c r="L18" s="89" t="s">
        <v>48</v>
      </c>
      <c r="M18" s="98" t="s">
        <v>49</v>
      </c>
      <c r="N18" s="89" t="s">
        <v>50</v>
      </c>
      <c r="O18" s="98" t="s">
        <v>51</v>
      </c>
      <c r="P18" s="89" t="s">
        <v>52</v>
      </c>
      <c r="Q18" s="102" t="s">
        <v>53</v>
      </c>
    </row>
    <row r="19" spans="1:17" ht="17" thickBot="1" x14ac:dyDescent="0.25">
      <c r="A19" s="92" t="s">
        <v>34</v>
      </c>
      <c r="B19" s="92">
        <v>4</v>
      </c>
      <c r="C19" s="132">
        <v>1.2E-2</v>
      </c>
      <c r="D19" s="92">
        <v>1</v>
      </c>
      <c r="E19" s="93">
        <v>2</v>
      </c>
      <c r="F19" s="101" t="s">
        <v>42</v>
      </c>
      <c r="G19" s="98" t="s">
        <v>43</v>
      </c>
      <c r="H19" s="97" t="s">
        <v>44</v>
      </c>
      <c r="I19" s="98" t="s">
        <v>45</v>
      </c>
      <c r="J19" s="92" t="s">
        <v>46</v>
      </c>
      <c r="K19" s="98" t="s">
        <v>47</v>
      </c>
      <c r="L19" s="97" t="s">
        <v>48</v>
      </c>
      <c r="M19" s="25" t="s">
        <v>49</v>
      </c>
      <c r="N19" s="97" t="s">
        <v>50</v>
      </c>
      <c r="O19" s="98" t="s">
        <v>51</v>
      </c>
      <c r="P19" s="92" t="s">
        <v>52</v>
      </c>
      <c r="Q19" s="102" t="s">
        <v>53</v>
      </c>
    </row>
    <row r="20" spans="1:17" x14ac:dyDescent="0.2">
      <c r="A20" s="19" t="s">
        <v>198</v>
      </c>
      <c r="E20" s="19">
        <f>SUM(E10:E19)</f>
        <v>47</v>
      </c>
      <c r="F20" s="36"/>
      <c r="G20" s="37"/>
      <c r="H20" s="19"/>
    </row>
    <row r="21" spans="1:17" x14ac:dyDescent="0.2">
      <c r="A21" t="s">
        <v>199</v>
      </c>
      <c r="E21">
        <v>48</v>
      </c>
    </row>
  </sheetData>
  <mergeCells count="3">
    <mergeCell ref="A2:E2"/>
    <mergeCell ref="A3:E3"/>
    <mergeCell ref="A4:E4"/>
  </mergeCells>
  <phoneticPr fontId="5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11DC-E78F-9945-802A-DB5C9B796957}">
  <dimension ref="A1:J33"/>
  <sheetViews>
    <sheetView topLeftCell="A23" workbookViewId="0">
      <selection activeCell="E3" sqref="E3"/>
    </sheetView>
  </sheetViews>
  <sheetFormatPr baseColWidth="10" defaultRowHeight="16" x14ac:dyDescent="0.2"/>
  <cols>
    <col min="1" max="1" width="17.6640625" bestFit="1" customWidth="1"/>
    <col min="2" max="2" width="45.1640625" bestFit="1" customWidth="1"/>
    <col min="3" max="3" width="15.5" bestFit="1" customWidth="1"/>
    <col min="6" max="6" width="17.6640625" bestFit="1" customWidth="1"/>
    <col min="7" max="7" width="10.83203125" style="55"/>
    <col min="8" max="8" width="11.6640625" style="56" bestFit="1" customWidth="1"/>
  </cols>
  <sheetData>
    <row r="1" spans="1:10" s="19" customFormat="1" x14ac:dyDescent="0.2">
      <c r="A1" s="19" t="s">
        <v>13</v>
      </c>
      <c r="D1" s="19" t="s">
        <v>139</v>
      </c>
      <c r="E1" s="19" t="s">
        <v>140</v>
      </c>
      <c r="F1" s="19" t="s">
        <v>141</v>
      </c>
      <c r="G1" s="36" t="s">
        <v>142</v>
      </c>
      <c r="H1" s="37">
        <v>48</v>
      </c>
      <c r="I1" s="19" t="s">
        <v>143</v>
      </c>
    </row>
    <row r="2" spans="1:10" s="19" customFormat="1" ht="17" thickBot="1" x14ac:dyDescent="0.25">
      <c r="G2" s="36"/>
      <c r="H2" s="37"/>
    </row>
    <row r="3" spans="1:10" ht="17" thickBot="1" x14ac:dyDescent="0.25">
      <c r="A3" t="s">
        <v>28</v>
      </c>
      <c r="B3" s="38" t="s">
        <v>144</v>
      </c>
      <c r="C3" s="38" t="s">
        <v>145</v>
      </c>
      <c r="D3" s="38">
        <v>6</v>
      </c>
      <c r="E3" s="39">
        <f>D3</f>
        <v>6</v>
      </c>
      <c r="F3" s="40" t="str">
        <f>A3</f>
        <v>Building Inspections</v>
      </c>
      <c r="G3" s="41">
        <f>E3/D33</f>
        <v>1.7391304347826087E-2</v>
      </c>
      <c r="H3" s="42">
        <f>G3*H1</f>
        <v>0.83478260869565224</v>
      </c>
      <c r="I3" s="43">
        <v>2</v>
      </c>
    </row>
    <row r="4" spans="1:10" x14ac:dyDescent="0.2">
      <c r="A4" t="s">
        <v>15</v>
      </c>
      <c r="B4" t="s">
        <v>146</v>
      </c>
      <c r="C4" t="s">
        <v>147</v>
      </c>
      <c r="D4">
        <v>2</v>
      </c>
      <c r="E4" s="44">
        <f>D4</f>
        <v>2</v>
      </c>
      <c r="F4" s="45" t="str">
        <f t="shared" ref="F4:F13" si="0">A4</f>
        <v>Car Detailing</v>
      </c>
      <c r="G4" s="46">
        <f>E4/D33</f>
        <v>5.7971014492753624E-3</v>
      </c>
      <c r="H4" s="47">
        <f>G4*H1</f>
        <v>0.27826086956521739</v>
      </c>
      <c r="I4" s="48">
        <v>1</v>
      </c>
    </row>
    <row r="5" spans="1:10" x14ac:dyDescent="0.2">
      <c r="A5" t="s">
        <v>18</v>
      </c>
      <c r="B5" t="s">
        <v>148</v>
      </c>
      <c r="C5" t="s">
        <v>149</v>
      </c>
      <c r="D5">
        <v>1</v>
      </c>
      <c r="E5" s="49">
        <f>D5</f>
        <v>1</v>
      </c>
      <c r="F5" s="45" t="str">
        <f t="shared" si="0"/>
        <v>Carpet Cleaning</v>
      </c>
      <c r="G5" s="46">
        <f>E5/D33</f>
        <v>2.8985507246376812E-3</v>
      </c>
      <c r="H5" s="47">
        <f>G5*H1</f>
        <v>0.1391304347826087</v>
      </c>
      <c r="I5" s="48">
        <v>1</v>
      </c>
    </row>
    <row r="6" spans="1:10" ht="17" thickBot="1" x14ac:dyDescent="0.25">
      <c r="A6" t="s">
        <v>25</v>
      </c>
      <c r="B6" t="s">
        <v>150</v>
      </c>
      <c r="C6" t="s">
        <v>151</v>
      </c>
      <c r="D6">
        <v>47</v>
      </c>
      <c r="E6" s="50">
        <f>D6</f>
        <v>47</v>
      </c>
      <c r="F6" s="51" t="str">
        <f t="shared" si="0"/>
        <v>Cleaning</v>
      </c>
      <c r="G6" s="52">
        <f>E6/D33</f>
        <v>0.13623188405797101</v>
      </c>
      <c r="H6" s="53">
        <f>G6*H1</f>
        <v>6.5391304347826082</v>
      </c>
      <c r="I6" s="54">
        <v>10</v>
      </c>
      <c r="J6" t="s">
        <v>152</v>
      </c>
    </row>
    <row r="7" spans="1:10" ht="17" thickBot="1" x14ac:dyDescent="0.25">
      <c r="A7" t="s">
        <v>14</v>
      </c>
      <c r="B7" t="s">
        <v>153</v>
      </c>
      <c r="C7" t="s">
        <v>154</v>
      </c>
      <c r="D7">
        <v>10</v>
      </c>
    </row>
    <row r="8" spans="1:10" ht="17" thickBot="1" x14ac:dyDescent="0.25">
      <c r="A8" t="s">
        <v>14</v>
      </c>
      <c r="B8" t="s">
        <v>153</v>
      </c>
      <c r="C8" t="s">
        <v>154</v>
      </c>
      <c r="D8">
        <v>10</v>
      </c>
      <c r="E8" s="57">
        <f>SUM(D7:D8)</f>
        <v>20</v>
      </c>
      <c r="F8" s="58" t="str">
        <f t="shared" si="0"/>
        <v>Dog Wash</v>
      </c>
      <c r="G8" s="59">
        <f>E8/D33</f>
        <v>5.7971014492753624E-2</v>
      </c>
      <c r="H8" s="60">
        <f>G8*H1</f>
        <v>2.7826086956521738</v>
      </c>
      <c r="I8" s="61">
        <v>4</v>
      </c>
    </row>
    <row r="9" spans="1:10" ht="17" thickBot="1" x14ac:dyDescent="0.25">
      <c r="A9" t="s">
        <v>54</v>
      </c>
      <c r="B9" t="s">
        <v>155</v>
      </c>
      <c r="C9" t="s">
        <v>156</v>
      </c>
      <c r="D9">
        <v>2</v>
      </c>
      <c r="E9" s="62">
        <f>D9</f>
        <v>2</v>
      </c>
      <c r="F9" s="63" t="str">
        <f t="shared" si="0"/>
        <v>Fencing</v>
      </c>
      <c r="G9" s="64">
        <f>E9/D33</f>
        <v>5.7971014492753624E-3</v>
      </c>
      <c r="H9" s="65">
        <f>G9*H1</f>
        <v>0.27826086956521739</v>
      </c>
      <c r="I9" s="66">
        <v>1</v>
      </c>
    </row>
    <row r="10" spans="1:10" ht="17" thickBot="1" x14ac:dyDescent="0.25">
      <c r="A10" t="s">
        <v>39</v>
      </c>
      <c r="B10" t="s">
        <v>157</v>
      </c>
      <c r="C10" t="s">
        <v>156</v>
      </c>
      <c r="D10">
        <v>22</v>
      </c>
    </row>
    <row r="11" spans="1:10" ht="17" thickBot="1" x14ac:dyDescent="0.25">
      <c r="A11" t="s">
        <v>39</v>
      </c>
      <c r="B11" t="s">
        <v>158</v>
      </c>
      <c r="C11" t="s">
        <v>156</v>
      </c>
      <c r="D11">
        <v>4</v>
      </c>
      <c r="E11" s="67">
        <f>SUM(D10:D11)</f>
        <v>26</v>
      </c>
      <c r="F11" s="68" t="str">
        <f t="shared" si="0"/>
        <v>Handyman</v>
      </c>
      <c r="G11" s="69">
        <f>E11/D33</f>
        <v>7.5362318840579715E-2</v>
      </c>
      <c r="H11" s="70">
        <f>G11*H1</f>
        <v>3.6173913043478265</v>
      </c>
      <c r="I11" s="71">
        <v>6</v>
      </c>
    </row>
    <row r="12" spans="1:10" ht="17" thickBot="1" x14ac:dyDescent="0.25">
      <c r="A12" t="s">
        <v>159</v>
      </c>
      <c r="B12" t="s">
        <v>160</v>
      </c>
      <c r="C12" t="s">
        <v>161</v>
      </c>
      <c r="D12">
        <v>1</v>
      </c>
    </row>
    <row r="13" spans="1:10" ht="17" thickBot="1" x14ac:dyDescent="0.25">
      <c r="A13" t="s">
        <v>159</v>
      </c>
      <c r="B13" t="s">
        <v>162</v>
      </c>
      <c r="C13" t="s">
        <v>161</v>
      </c>
      <c r="D13">
        <v>1</v>
      </c>
      <c r="E13" s="72">
        <f>SUM(D12:D13)</f>
        <v>2</v>
      </c>
      <c r="F13" s="73" t="str">
        <f t="shared" si="0"/>
        <v>Hazmat</v>
      </c>
      <c r="G13" s="74">
        <f>E13/D33</f>
        <v>5.7971014492753624E-3</v>
      </c>
      <c r="H13" s="75">
        <f>G13*H1</f>
        <v>0.27826086956521739</v>
      </c>
      <c r="I13" s="76">
        <v>1</v>
      </c>
    </row>
    <row r="14" spans="1:10" x14ac:dyDescent="0.2">
      <c r="A14" t="s">
        <v>5</v>
      </c>
      <c r="B14" t="s">
        <v>163</v>
      </c>
      <c r="C14" t="s">
        <v>164</v>
      </c>
      <c r="D14">
        <v>1</v>
      </c>
    </row>
    <row r="15" spans="1:10" x14ac:dyDescent="0.2">
      <c r="A15" t="s">
        <v>5</v>
      </c>
      <c r="B15" t="s">
        <v>165</v>
      </c>
      <c r="C15" t="s">
        <v>166</v>
      </c>
      <c r="D15">
        <v>73</v>
      </c>
    </row>
    <row r="16" spans="1:10" x14ac:dyDescent="0.2">
      <c r="A16" t="s">
        <v>5</v>
      </c>
      <c r="B16" t="s">
        <v>167</v>
      </c>
      <c r="C16" t="s">
        <v>168</v>
      </c>
      <c r="D16">
        <v>14</v>
      </c>
    </row>
    <row r="17" spans="1:9" x14ac:dyDescent="0.2">
      <c r="A17" t="s">
        <v>5</v>
      </c>
      <c r="B17" t="s">
        <v>169</v>
      </c>
      <c r="C17" t="s">
        <v>170</v>
      </c>
      <c r="D17">
        <v>37</v>
      </c>
    </row>
    <row r="18" spans="1:9" x14ac:dyDescent="0.2">
      <c r="A18" t="s">
        <v>5</v>
      </c>
      <c r="B18" t="s">
        <v>171</v>
      </c>
      <c r="C18" t="s">
        <v>172</v>
      </c>
      <c r="D18">
        <v>29</v>
      </c>
    </row>
    <row r="19" spans="1:9" x14ac:dyDescent="0.2">
      <c r="A19" t="s">
        <v>5</v>
      </c>
      <c r="B19" t="s">
        <v>173</v>
      </c>
      <c r="C19" t="s">
        <v>164</v>
      </c>
      <c r="D19">
        <v>4</v>
      </c>
    </row>
    <row r="20" spans="1:9" ht="17" thickBot="1" x14ac:dyDescent="0.25">
      <c r="A20" t="s">
        <v>5</v>
      </c>
      <c r="B20" t="s">
        <v>174</v>
      </c>
      <c r="C20" t="s">
        <v>164</v>
      </c>
      <c r="D20">
        <v>13</v>
      </c>
    </row>
    <row r="21" spans="1:9" ht="17" thickBot="1" x14ac:dyDescent="0.25">
      <c r="A21" t="s">
        <v>5</v>
      </c>
      <c r="B21" t="s">
        <v>175</v>
      </c>
      <c r="C21" t="s">
        <v>176</v>
      </c>
      <c r="D21">
        <v>22</v>
      </c>
      <c r="E21" s="77">
        <f>SUM(D14:D21)</f>
        <v>193</v>
      </c>
      <c r="F21" s="78" t="str">
        <f t="shared" ref="F21:F22" si="1">A21</f>
        <v>Mowing</v>
      </c>
      <c r="G21" s="79">
        <f>E21/D33</f>
        <v>0.55942028985507242</v>
      </c>
      <c r="H21" s="80">
        <f>G21*H1</f>
        <v>26.852173913043476</v>
      </c>
      <c r="I21" s="81">
        <v>12</v>
      </c>
    </row>
    <row r="22" spans="1:9" ht="17" thickBot="1" x14ac:dyDescent="0.25">
      <c r="A22" t="s">
        <v>177</v>
      </c>
      <c r="B22" t="s">
        <v>178</v>
      </c>
      <c r="C22" t="s">
        <v>156</v>
      </c>
      <c r="D22">
        <v>2</v>
      </c>
      <c r="E22" s="82">
        <f>D22</f>
        <v>2</v>
      </c>
      <c r="F22" s="83" t="str">
        <f t="shared" si="1"/>
        <v>Painting</v>
      </c>
      <c r="G22" s="84">
        <f>E22/D33</f>
        <v>5.7971014492753624E-3</v>
      </c>
      <c r="H22" s="85">
        <f>G22*H1</f>
        <v>0.27826086956521739</v>
      </c>
      <c r="I22" s="86">
        <v>1</v>
      </c>
    </row>
    <row r="23" spans="1:9" x14ac:dyDescent="0.2">
      <c r="A23" t="s">
        <v>41</v>
      </c>
      <c r="B23" t="s">
        <v>179</v>
      </c>
      <c r="C23" t="s">
        <v>180</v>
      </c>
      <c r="D23">
        <v>3</v>
      </c>
    </row>
    <row r="24" spans="1:9" x14ac:dyDescent="0.2">
      <c r="A24" t="s">
        <v>41</v>
      </c>
      <c r="B24" t="s">
        <v>181</v>
      </c>
      <c r="C24" t="s">
        <v>182</v>
      </c>
      <c r="D24">
        <v>4</v>
      </c>
    </row>
    <row r="25" spans="1:9" x14ac:dyDescent="0.2">
      <c r="A25" t="s">
        <v>41</v>
      </c>
      <c r="B25" t="s">
        <v>183</v>
      </c>
      <c r="C25" t="s">
        <v>184</v>
      </c>
      <c r="D25">
        <v>2</v>
      </c>
    </row>
    <row r="26" spans="1:9" x14ac:dyDescent="0.2">
      <c r="A26" t="s">
        <v>41</v>
      </c>
      <c r="B26" t="s">
        <v>185</v>
      </c>
      <c r="C26" t="s">
        <v>184</v>
      </c>
      <c r="D26">
        <v>11</v>
      </c>
    </row>
    <row r="27" spans="1:9" x14ac:dyDescent="0.2">
      <c r="A27" t="s">
        <v>41</v>
      </c>
      <c r="B27" t="s">
        <v>186</v>
      </c>
      <c r="C27" t="s">
        <v>187</v>
      </c>
      <c r="D27">
        <v>3</v>
      </c>
    </row>
    <row r="28" spans="1:9" x14ac:dyDescent="0.2">
      <c r="A28" t="s">
        <v>41</v>
      </c>
      <c r="B28" t="s">
        <v>188</v>
      </c>
      <c r="C28" t="s">
        <v>189</v>
      </c>
      <c r="D28">
        <v>10</v>
      </c>
    </row>
    <row r="29" spans="1:9" ht="17" thickBot="1" x14ac:dyDescent="0.25">
      <c r="A29" t="s">
        <v>41</v>
      </c>
      <c r="B29" t="s">
        <v>190</v>
      </c>
      <c r="C29" t="s">
        <v>191</v>
      </c>
      <c r="D29">
        <v>5</v>
      </c>
    </row>
    <row r="30" spans="1:9" ht="17" thickBot="1" x14ac:dyDescent="0.25">
      <c r="A30" t="s">
        <v>41</v>
      </c>
      <c r="B30" t="s">
        <v>192</v>
      </c>
      <c r="C30" t="s">
        <v>193</v>
      </c>
      <c r="D30">
        <v>2</v>
      </c>
      <c r="E30" s="87">
        <f>SUM(D23:D30)</f>
        <v>40</v>
      </c>
      <c r="F30" s="88" t="str">
        <f>A30</f>
        <v>Test &amp; Tag</v>
      </c>
      <c r="G30" s="89">
        <f>E30/D33</f>
        <v>0.11594202898550725</v>
      </c>
      <c r="H30" s="90">
        <f>G30*H1</f>
        <v>5.5652173913043477</v>
      </c>
      <c r="I30" s="91">
        <v>6</v>
      </c>
    </row>
    <row r="31" spans="1:9" ht="17" thickBot="1" x14ac:dyDescent="0.25">
      <c r="A31" t="s">
        <v>34</v>
      </c>
      <c r="B31" t="s">
        <v>194</v>
      </c>
      <c r="C31" t="s">
        <v>195</v>
      </c>
      <c r="D31">
        <v>1</v>
      </c>
    </row>
    <row r="32" spans="1:9" ht="17" thickBot="1" x14ac:dyDescent="0.25">
      <c r="A32" t="s">
        <v>34</v>
      </c>
      <c r="B32" t="s">
        <v>196</v>
      </c>
      <c r="C32" t="s">
        <v>164</v>
      </c>
      <c r="D32">
        <v>3</v>
      </c>
      <c r="E32" s="92">
        <f>SUM(D31:D32)</f>
        <v>4</v>
      </c>
      <c r="F32" s="93" t="str">
        <f t="shared" ref="F32" si="2">A32</f>
        <v>Trees</v>
      </c>
      <c r="G32" s="94">
        <f>E32/D33</f>
        <v>1.1594202898550725E-2</v>
      </c>
      <c r="H32" s="95">
        <f>G32*H1</f>
        <v>0.55652173913043479</v>
      </c>
      <c r="I32" s="96">
        <v>2</v>
      </c>
    </row>
    <row r="33" spans="4:9" x14ac:dyDescent="0.2">
      <c r="D33" s="19">
        <f>SUM(D3:D32)</f>
        <v>345</v>
      </c>
      <c r="E33" s="19" t="s">
        <v>197</v>
      </c>
      <c r="F33" s="19"/>
      <c r="G33" s="36"/>
      <c r="H33" s="37">
        <f>SUM(H3:H32)</f>
        <v>47.999999999999986</v>
      </c>
      <c r="I33" s="19">
        <f>SUM(I3:I32)</f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NZ CLIENT STATS</vt:lpstr>
      <vt:lpstr>Division Blogs</vt:lpstr>
      <vt:lpstr>NZ PROSPECTS STATS</vt:lpstr>
      <vt:lpstr>Prospect Links</vt:lpstr>
      <vt:lpstr>2024 NZ CALENDAR</vt:lpstr>
      <vt:lpstr>NZ Divs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Jenni Tham</cp:lastModifiedBy>
  <dcterms:created xsi:type="dcterms:W3CDTF">2022-11-14T01:47:18Z</dcterms:created>
  <dcterms:modified xsi:type="dcterms:W3CDTF">2025-11-06T03:32:24Z</dcterms:modified>
</cp:coreProperties>
</file>